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565" yWindow="135" windowWidth="15600" windowHeight="7230" tabRatio="902" activeTab="8"/>
  </bookViews>
  <sheets>
    <sheet name="Tutorial" sheetId="16" r:id="rId1"/>
    <sheet name="1. Economie" sheetId="8" r:id="rId2"/>
    <sheet name="2. Enviro." sheetId="9" r:id="rId3"/>
    <sheet name="3. Soli. soc." sheetId="10" r:id="rId4"/>
    <sheet name="4. Gouv." sheetId="11" r:id="rId5"/>
    <sheet name="5. Validité" sheetId="12" r:id="rId6"/>
    <sheet name="6. Compo. éduc." sheetId="13" r:id="rId7"/>
    <sheet name="7. Média. envi." sheetId="14" r:id="rId8"/>
    <sheet name="Synth. 1.1" sheetId="15" r:id="rId9"/>
    <sheet name="Synth. 1.2" sheetId="18" r:id="rId10"/>
  </sheets>
  <definedNames>
    <definedName name="_xlnm.Print_Area" localSheetId="1">'1. Economie'!$B$1:$R$19</definedName>
    <definedName name="_xlnm.Print_Area" localSheetId="2">'2. Enviro.'!$B$1:$P$43</definedName>
    <definedName name="_xlnm.Print_Area" localSheetId="3">'3. Soli. soc.'!$B$1:$Q$18</definedName>
    <definedName name="_xlnm.Print_Area" localSheetId="4">'4. Gouv.'!$B$1:$Q$21</definedName>
    <definedName name="_xlnm.Print_Area" localSheetId="5">'5. Validité'!$B$1:$Q$17</definedName>
    <definedName name="_xlnm.Print_Area" localSheetId="6">'6. Compo. éduc.'!$B$1:$R$23</definedName>
    <definedName name="_xlnm.Print_Area" localSheetId="7">'7. Média. envi.'!$B$1:$R$19</definedName>
    <definedName name="_xlnm.Print_Area" localSheetId="9">'Synth. 1.2'!$B$1:$M$88</definedName>
    <definedName name="_xlnm.Print_Area" localSheetId="0">Tutorial!$B$1:$T$25</definedName>
  </definedNames>
  <calcPr calcId="125725"/>
</workbook>
</file>

<file path=xl/calcChain.xml><?xml version="1.0" encoding="utf-8"?>
<calcChain xmlns="http://schemas.openxmlformats.org/spreadsheetml/2006/main">
  <c r="G85" i="18"/>
  <c r="G86"/>
  <c r="H86" s="1"/>
  <c r="G87"/>
  <c r="G88"/>
  <c r="G83"/>
  <c r="G84"/>
  <c r="H84" s="1"/>
  <c r="H83"/>
  <c r="D83"/>
  <c r="D84"/>
  <c r="H7" i="15"/>
  <c r="H18" i="14"/>
  <c r="Q14"/>
  <c r="J21" i="13"/>
  <c r="D9" i="15"/>
  <c r="I19" i="11"/>
  <c r="D8" i="15"/>
  <c r="D6"/>
  <c r="N13"/>
  <c r="M13"/>
  <c r="Q22" i="9"/>
  <c r="H87" i="18"/>
  <c r="H88"/>
  <c r="C87"/>
  <c r="C82"/>
  <c r="D85"/>
  <c r="D86"/>
  <c r="D87"/>
  <c r="D88"/>
  <c r="D82"/>
  <c r="R10" i="13"/>
  <c r="R11"/>
  <c r="R12"/>
  <c r="R13"/>
  <c r="R14"/>
  <c r="R15"/>
  <c r="R16"/>
  <c r="R17"/>
  <c r="G73" i="18"/>
  <c r="H73" s="1"/>
  <c r="G74"/>
  <c r="H74" s="1"/>
  <c r="G75"/>
  <c r="H75" s="1"/>
  <c r="G76"/>
  <c r="H76" s="1"/>
  <c r="G77"/>
  <c r="H77" s="1"/>
  <c r="G78"/>
  <c r="H78" s="1"/>
  <c r="G79"/>
  <c r="H79" s="1"/>
  <c r="G80"/>
  <c r="H80" s="1"/>
  <c r="C79"/>
  <c r="C72"/>
  <c r="D73"/>
  <c r="D74"/>
  <c r="D75"/>
  <c r="D76"/>
  <c r="D77"/>
  <c r="D78"/>
  <c r="D79"/>
  <c r="D80"/>
  <c r="D72"/>
  <c r="C65"/>
  <c r="D62"/>
  <c r="D63"/>
  <c r="D64"/>
  <c r="D65"/>
  <c r="D66"/>
  <c r="D67"/>
  <c r="C58"/>
  <c r="C56"/>
  <c r="C54"/>
  <c r="D55"/>
  <c r="D56"/>
  <c r="D57"/>
  <c r="D58"/>
  <c r="D59"/>
  <c r="D54"/>
  <c r="C51"/>
  <c r="C48"/>
  <c r="C40"/>
  <c r="C35"/>
  <c r="C30"/>
  <c r="C23"/>
  <c r="C20"/>
  <c r="D42"/>
  <c r="D43"/>
  <c r="D44"/>
  <c r="D45"/>
  <c r="D46"/>
  <c r="D47"/>
  <c r="D48"/>
  <c r="D49"/>
  <c r="D50"/>
  <c r="D51"/>
  <c r="D52"/>
  <c r="D19"/>
  <c r="D20"/>
  <c r="D21"/>
  <c r="D22"/>
  <c r="D23"/>
  <c r="D24"/>
  <c r="D25"/>
  <c r="D26"/>
  <c r="D27"/>
  <c r="D28"/>
  <c r="D29"/>
  <c r="D30"/>
  <c r="D31"/>
  <c r="D32"/>
  <c r="D33"/>
  <c r="D34"/>
  <c r="D35"/>
  <c r="D36"/>
  <c r="D37"/>
  <c r="D38"/>
  <c r="D39"/>
  <c r="D40"/>
  <c r="D41"/>
  <c r="C14"/>
  <c r="C10"/>
  <c r="D16"/>
  <c r="D7"/>
  <c r="D8"/>
  <c r="D9"/>
  <c r="D10"/>
  <c r="D11"/>
  <c r="D12"/>
  <c r="D13"/>
  <c r="D14"/>
  <c r="D15"/>
  <c r="D6"/>
  <c r="Q13" i="14"/>
  <c r="Q10" i="9"/>
  <c r="Q11"/>
  <c r="G20" i="18" s="1"/>
  <c r="H20" s="1"/>
  <c r="Q12" i="9"/>
  <c r="G21" i="18" s="1"/>
  <c r="H21" s="1"/>
  <c r="Q13" i="9"/>
  <c r="G22" i="18" s="1"/>
  <c r="H22" s="1"/>
  <c r="Q14" i="9"/>
  <c r="G23" i="18" s="1"/>
  <c r="H23" s="1"/>
  <c r="Q15" i="9"/>
  <c r="G24" i="18" s="1"/>
  <c r="H24" s="1"/>
  <c r="Q16" i="9"/>
  <c r="G25" i="18" s="1"/>
  <c r="H25" s="1"/>
  <c r="Q17" i="9"/>
  <c r="G26" i="18" s="1"/>
  <c r="H26" s="1"/>
  <c r="Q18" i="9"/>
  <c r="G27" i="18" s="1"/>
  <c r="H27" s="1"/>
  <c r="Q19" i="9"/>
  <c r="G28" i="18" s="1"/>
  <c r="H28" s="1"/>
  <c r="Q20" i="9"/>
  <c r="G29" i="18" s="1"/>
  <c r="H29" s="1"/>
  <c r="Q21" i="9"/>
  <c r="G30" i="18" s="1"/>
  <c r="H30" s="1"/>
  <c r="G31"/>
  <c r="H31" s="1"/>
  <c r="Q23" i="9"/>
  <c r="G32" i="18" s="1"/>
  <c r="H32" s="1"/>
  <c r="Q24" i="9"/>
  <c r="G33" i="18" s="1"/>
  <c r="H33" s="1"/>
  <c r="Q25" i="9"/>
  <c r="G34" i="18" s="1"/>
  <c r="H34" s="1"/>
  <c r="Q26" i="9"/>
  <c r="G35" i="18" s="1"/>
  <c r="H35" s="1"/>
  <c r="Q27" i="9"/>
  <c r="G36" i="18" s="1"/>
  <c r="H36" s="1"/>
  <c r="Q28" i="9"/>
  <c r="G37" i="18" s="1"/>
  <c r="H37" s="1"/>
  <c r="Q29" i="9"/>
  <c r="G38" i="18" s="1"/>
  <c r="H38" s="1"/>
  <c r="Q30" i="9"/>
  <c r="G39" i="18" s="1"/>
  <c r="H39" s="1"/>
  <c r="Q31" i="9"/>
  <c r="G40" i="18" s="1"/>
  <c r="H40" s="1"/>
  <c r="Q32" i="9"/>
  <c r="G41" i="18" s="1"/>
  <c r="H41" s="1"/>
  <c r="Q33" i="9"/>
  <c r="G42" i="18" s="1"/>
  <c r="H42" s="1"/>
  <c r="Q34" i="9"/>
  <c r="G43" i="18" s="1"/>
  <c r="H43" s="1"/>
  <c r="Q35" i="9"/>
  <c r="G44" i="18" s="1"/>
  <c r="H44" s="1"/>
  <c r="Q36" i="9"/>
  <c r="G45" i="18" s="1"/>
  <c r="H45" s="1"/>
  <c r="Q37" i="9"/>
  <c r="G46" i="18" s="1"/>
  <c r="H46" s="1"/>
  <c r="Q38" i="9"/>
  <c r="G47" i="18" s="1"/>
  <c r="H47" s="1"/>
  <c r="Q39" i="9"/>
  <c r="G48" i="18" s="1"/>
  <c r="H48" s="1"/>
  <c r="Q40" i="9"/>
  <c r="G49" i="18" s="1"/>
  <c r="H49" s="1"/>
  <c r="Q41" i="9"/>
  <c r="G50" i="18" s="1"/>
  <c r="H50" s="1"/>
  <c r="Q42" i="9"/>
  <c r="G51" i="18" s="1"/>
  <c r="H51" s="1"/>
  <c r="Q43" i="9"/>
  <c r="G52" i="18" s="1"/>
  <c r="H52" s="1"/>
  <c r="Q10" i="11"/>
  <c r="G62" i="18" s="1"/>
  <c r="H62" s="1"/>
  <c r="Q11" i="11"/>
  <c r="G63" i="18" s="1"/>
  <c r="H63" s="1"/>
  <c r="Q12" i="11"/>
  <c r="G64" i="18" s="1"/>
  <c r="H64" s="1"/>
  <c r="Q13" i="11"/>
  <c r="G65" i="18" s="1"/>
  <c r="H65" s="1"/>
  <c r="Q14" i="11"/>
  <c r="G66" i="18" s="1"/>
  <c r="H66" s="1"/>
  <c r="Q15" i="11"/>
  <c r="G67" i="18" s="1"/>
  <c r="H67" s="1"/>
  <c r="Q10" i="14"/>
  <c r="Q11"/>
  <c r="Q10" i="10"/>
  <c r="G55" i="18" s="1"/>
  <c r="H55" s="1"/>
  <c r="Q11" i="10"/>
  <c r="G56" i="18" s="1"/>
  <c r="H56" s="1"/>
  <c r="Q12" i="10"/>
  <c r="G57" i="18" s="1"/>
  <c r="H57" s="1"/>
  <c r="Q13" i="10"/>
  <c r="G58" i="18" s="1"/>
  <c r="H58" s="1"/>
  <c r="Q14" i="10"/>
  <c r="G59" i="18" s="1"/>
  <c r="H59" s="1"/>
  <c r="R9" i="8"/>
  <c r="G6" i="18" s="1"/>
  <c r="H6" s="1"/>
  <c r="R10" i="8"/>
  <c r="G7" i="18" s="1"/>
  <c r="H7" s="1"/>
  <c r="R18" i="8"/>
  <c r="R9" i="13"/>
  <c r="G72" i="18" s="1"/>
  <c r="H72" s="1"/>
  <c r="R17" i="14"/>
  <c r="Q12"/>
  <c r="Q9"/>
  <c r="E3" s="1"/>
  <c r="R15" i="8"/>
  <c r="G12" i="18" s="1"/>
  <c r="H12" s="1"/>
  <c r="R11" i="8"/>
  <c r="G8" i="18" s="1"/>
  <c r="H8" s="1"/>
  <c r="R12" i="8"/>
  <c r="G9" i="18" s="1"/>
  <c r="H9" s="1"/>
  <c r="R13" i="8"/>
  <c r="G10" i="18" s="1"/>
  <c r="H10" s="1"/>
  <c r="R14" i="8"/>
  <c r="G11" i="18" s="1"/>
  <c r="H11" s="1"/>
  <c r="R16" i="8"/>
  <c r="G13" i="18" s="1"/>
  <c r="H13" s="1"/>
  <c r="R17" i="8"/>
  <c r="G14" i="18" s="1"/>
  <c r="H14" s="1"/>
  <c r="R19" i="8"/>
  <c r="G16" i="18" s="1"/>
  <c r="H16" s="1"/>
  <c r="Q9" i="9"/>
  <c r="E3" s="1"/>
  <c r="C61" i="18"/>
  <c r="D61"/>
  <c r="C18"/>
  <c r="D18"/>
  <c r="Q15" i="14"/>
  <c r="G82" i="18"/>
  <c r="H82" s="1"/>
  <c r="R11" i="16"/>
  <c r="R12"/>
  <c r="R13"/>
  <c r="R14"/>
  <c r="R15"/>
  <c r="R10"/>
  <c r="D70" i="18"/>
  <c r="D69"/>
  <c r="C6"/>
  <c r="Q10" i="12"/>
  <c r="G70" i="18" s="1"/>
  <c r="H70" s="1"/>
  <c r="Q9" i="12"/>
  <c r="H14" s="1"/>
  <c r="I14" s="1"/>
  <c r="Q9" i="11"/>
  <c r="G61" i="18" s="1"/>
  <c r="H61" s="1"/>
  <c r="Q9" i="10"/>
  <c r="G54" i="18" s="1"/>
  <c r="H54" s="1"/>
  <c r="I20" i="16"/>
  <c r="F4"/>
  <c r="G19" i="18"/>
  <c r="H19" s="1"/>
  <c r="H85" l="1"/>
  <c r="F3" i="13"/>
  <c r="H6" i="15" s="1"/>
  <c r="I21" i="13"/>
  <c r="R19"/>
  <c r="E3" i="11"/>
  <c r="H19"/>
  <c r="H17" i="10"/>
  <c r="I17" s="1"/>
  <c r="E3"/>
  <c r="H47" i="9"/>
  <c r="I47" s="1"/>
  <c r="F3" i="8"/>
  <c r="I22"/>
  <c r="J22" s="1"/>
  <c r="G15" i="18"/>
  <c r="H15" s="1"/>
  <c r="D7" i="15"/>
  <c r="C10"/>
  <c r="G69" i="18"/>
  <c r="H69" s="1"/>
  <c r="E3" i="12"/>
  <c r="D10" i="15" s="1"/>
  <c r="G18" i="18"/>
  <c r="H18" s="1"/>
  <c r="G7" i="15" l="1"/>
  <c r="I18" i="14"/>
  <c r="G6" i="15"/>
  <c r="C6"/>
  <c r="C7"/>
  <c r="C9"/>
  <c r="C8"/>
  <c r="C13" l="1"/>
</calcChain>
</file>

<file path=xl/sharedStrings.xml><?xml version="1.0" encoding="utf-8"?>
<sst xmlns="http://schemas.openxmlformats.org/spreadsheetml/2006/main" count="591" uniqueCount="342">
  <si>
    <t>Thèmes</t>
  </si>
  <si>
    <t>Questions exploratoires</t>
  </si>
  <si>
    <t>D</t>
  </si>
  <si>
    <t>C</t>
  </si>
  <si>
    <t>B</t>
  </si>
  <si>
    <t>A</t>
  </si>
  <si>
    <t>Non</t>
  </si>
  <si>
    <t>Sur sollicitation externe à l'entreprise</t>
  </si>
  <si>
    <t>Démarche volontaire de la part de l'entreprise, avec actions faibles</t>
  </si>
  <si>
    <t>Démarche volontaire de la part de l'entreprise, avec actions fortes</t>
  </si>
  <si>
    <t>1 matériau</t>
  </si>
  <si>
    <t>Entre 2 et 4 matériaux</t>
  </si>
  <si>
    <t>5 matériaux et plus</t>
  </si>
  <si>
    <t>Moins d'un quart des produits utilisés sont concernés</t>
  </si>
  <si>
    <t>Moins de la moitié des produits utilisés sont concernés</t>
  </si>
  <si>
    <t>Plus de la moitié des produits utilisés sont concernés</t>
  </si>
  <si>
    <t>Aucun</t>
  </si>
  <si>
    <t xml:space="preserve">L'entreprise compte moins d'un quart de ses partenaires investis dans une démarche durable/écotouristique </t>
  </si>
  <si>
    <t>L'entreprise compte moins de la moitié de ses partenaires investis dans une démarche durable/écotouristique</t>
  </si>
  <si>
    <t xml:space="preserve">L'entreprise compte plus de la moitié de ses partenaires investis dans une démarche durable/écotouristique </t>
  </si>
  <si>
    <t>Moins d'un quart des produits utilisés provient de l'échelon territorial</t>
  </si>
  <si>
    <t>Moins de la moitié des produits utilisés provient de l'échelon territorial</t>
  </si>
  <si>
    <t>Plus de la moitié des produits utilisés provient de l'échelon territorial</t>
  </si>
  <si>
    <t>Moins d'un quart des ressources utilisées provient de l'échelon territorial</t>
  </si>
  <si>
    <t>Moins de la moitié des ressources utilisées provient de l'échelon territorial</t>
  </si>
  <si>
    <t>Plus de la moitié des ressources utilisées provient de l'échelon territorial</t>
  </si>
  <si>
    <t>Organisation de formations, d'ateliers techniques, de stages à l'attention des salariés de l'entreprise et des populations intéressées</t>
  </si>
  <si>
    <t>Moins d'un quart des partenariats est convenu à l'échelon territorial</t>
  </si>
  <si>
    <t>Moins de la moitié des partenariats est convenue à l'échelon territorial</t>
  </si>
  <si>
    <t>Plus de la moitié des partenariats est convenue à l'échelon territorial</t>
  </si>
  <si>
    <t xml:space="preserve">Dans la stratégie </t>
  </si>
  <si>
    <t>Dans la stratégie + la gestion</t>
  </si>
  <si>
    <t>Dans la stratégie + la gestion et/ou l'animation</t>
  </si>
  <si>
    <t>Solidarité sociale</t>
  </si>
  <si>
    <t>Gouvernance</t>
  </si>
  <si>
    <t>Valeur ajoutée locale</t>
  </si>
  <si>
    <t>Validité</t>
  </si>
  <si>
    <t>Pérennité et faisabilité</t>
  </si>
  <si>
    <t>Maintien</t>
  </si>
  <si>
    <t>B + emploi qualifié</t>
  </si>
  <si>
    <t>Création  CDD</t>
  </si>
  <si>
    <t>Création CDI</t>
  </si>
  <si>
    <t>Valoriser les patrimoines</t>
  </si>
  <si>
    <t>Thème</t>
  </si>
  <si>
    <t>Faciliter la compréhension</t>
  </si>
  <si>
    <t>Connaître sa cible</t>
  </si>
  <si>
    <t>Echelle d'accompagnement et d'évaluation</t>
  </si>
  <si>
    <t>Emploi et activités</t>
  </si>
  <si>
    <t>Votre projet permet-il le maintien ou la création d'emplois nets ?</t>
  </si>
  <si>
    <t>Préciser comment (en quoi) votre projet favorise-t-il les partenariats locaux ?</t>
  </si>
  <si>
    <t>Comment votre projet valorise-t-il les activités locales et patrimoines locaux ?</t>
  </si>
  <si>
    <t>Aucune action</t>
  </si>
  <si>
    <t>Votre projet utilise-t-il des produits régionaux (produits alimentaires, d'entretien, matériaux…) ?</t>
  </si>
  <si>
    <t>Le choix des partenaires (fourniture, distribution, promotion…) est-il fait en fonction de critères durables/responsables ?</t>
  </si>
  <si>
    <t>Information des clientèles</t>
  </si>
  <si>
    <t>Aucun tri</t>
  </si>
  <si>
    <t>Mise en œuvre</t>
  </si>
  <si>
    <t>Définition d'une stratégie touristique commune</t>
  </si>
  <si>
    <t>Précisez si vous avez cherché avec d'autres acteurs locaux à définir et mettre en œuvre une stratégie touristique commune,</t>
  </si>
  <si>
    <t>Votre projet a-t-il recours à des ressources humaines et savoir-faire rhônalpins (employé, ingénierie, prestataires de services…) ?</t>
  </si>
  <si>
    <t>Aucune sensibilisation</t>
  </si>
  <si>
    <t>Sensibilisation, à l'oral</t>
  </si>
  <si>
    <t>Aucune évaluation</t>
  </si>
  <si>
    <t>Votre résultat</t>
  </si>
  <si>
    <t>Principe Composante éducative</t>
  </si>
  <si>
    <t>Principe Médiation à l'environnement</t>
  </si>
  <si>
    <t>Principe Gouvernance</t>
  </si>
  <si>
    <t>Principe Solidarité sociale</t>
  </si>
  <si>
    <t>Principe Economie</t>
  </si>
  <si>
    <t>X</t>
  </si>
  <si>
    <t>Principes du Tourisme Durable appliqués à Rhône-Alpes</t>
  </si>
  <si>
    <t>Principes de l'Ecotourisme appliqués à Rhône-Alpes</t>
  </si>
  <si>
    <t>Environnement</t>
  </si>
  <si>
    <t>Développement Economique</t>
  </si>
  <si>
    <t>Composante éducative</t>
  </si>
  <si>
    <t>Médiation à l'environnement</t>
  </si>
  <si>
    <t>Min</t>
  </si>
  <si>
    <t>Max</t>
  </si>
  <si>
    <t>Ok</t>
  </si>
  <si>
    <t>Principe Environnement</t>
  </si>
  <si>
    <t>Principes du Tourisme Durable appliqués à 
Rhône-Alpes</t>
  </si>
  <si>
    <t>Oui</t>
  </si>
  <si>
    <t>Principe Validité</t>
  </si>
  <si>
    <t>Pistes d'améliorations</t>
  </si>
  <si>
    <t>Synthèse</t>
  </si>
  <si>
    <t>Principe Solidarité Sociale</t>
  </si>
  <si>
    <t>Principe Composante Educative</t>
  </si>
  <si>
    <r>
      <t xml:space="preserve">Pour information :
</t>
    </r>
    <r>
      <rPr>
        <b/>
        <sz val="12"/>
        <color indexed="49"/>
        <rFont val="Calibri"/>
        <family val="2"/>
      </rPr>
      <t>Note minimale, note à atteindre, ou note maximale</t>
    </r>
    <r>
      <rPr>
        <sz val="12"/>
        <color indexed="49"/>
        <rFont val="Calibri"/>
        <family val="2"/>
      </rPr>
      <t xml:space="preserve"> (par principe)</t>
    </r>
  </si>
  <si>
    <t>Principe Médiation à l'Environnement</t>
  </si>
  <si>
    <t>Votre projet propose-t-il des tarifs adaptés afin d'en permettre l'accès pour tous publics ?</t>
  </si>
  <si>
    <t>J'accueille des stagiaires et/ou je finance la formation de mes salariés</t>
  </si>
  <si>
    <t>Comment êtes-vous impliqués dans la vie touristique locale ?</t>
  </si>
  <si>
    <t>Votre personnel est-il impliqué lors de décisions liés à l'entreprise ?</t>
  </si>
  <si>
    <t>Tentative (j'ai des courriers/mails/écrits qui attestent de ces tentatives)</t>
  </si>
  <si>
    <t>Gouvernance interne</t>
  </si>
  <si>
    <t>Aucune information sur la fragilité des milieux naturels</t>
  </si>
  <si>
    <t>Information dans le discours sur la fragilité des milieux naturels</t>
  </si>
  <si>
    <t>Pouvez-vous exprimer vos engagements "responsables" en différentes langues ?</t>
  </si>
  <si>
    <t>Français</t>
  </si>
  <si>
    <t>Français + une autre langue</t>
  </si>
  <si>
    <t>Français + plusieurs autres langues</t>
  </si>
  <si>
    <t>Evaluation au travers du ressenti (Informel)</t>
  </si>
  <si>
    <t>Evaluation via un questionnaire (Formel)</t>
  </si>
  <si>
    <t>Sensibilisation à l'oral</t>
  </si>
  <si>
    <t xml:space="preserve">Sensibilisation à l'écrit </t>
  </si>
  <si>
    <t>1, 2 ou 4</t>
  </si>
  <si>
    <t>1, 2, 3, ou 4</t>
  </si>
  <si>
    <t>1, 2, 3 ou 4</t>
  </si>
  <si>
    <t>2 ou 4</t>
  </si>
  <si>
    <t>ANCV</t>
  </si>
  <si>
    <t>Oui, Partiellement</t>
  </si>
  <si>
    <t>Oui, en totalité</t>
  </si>
  <si>
    <t>Compensez-vous cette mesure/évaluation équivalent CO² ?</t>
  </si>
  <si>
    <t>Réalisez-vous une mesure/évaluation de la production équivalent CO² de votre activité ?</t>
  </si>
  <si>
    <t>Oui, totalement (écrit)</t>
  </si>
  <si>
    <t>Effectuez-vous un suivi de vos consommations énergétiques ?</t>
  </si>
  <si>
    <t>Oui, avec un tableau de relevé mensuel</t>
  </si>
  <si>
    <t>Effectuez-vous un suivi de vos consommations en eau ?</t>
  </si>
  <si>
    <t>Mettez-vous a disposition de vos clientèles des outils/médias/supports de pédagogie à l'environnement ?</t>
  </si>
  <si>
    <t>Malle pédagogique, bibliothèque spécifique…</t>
  </si>
  <si>
    <t>quelques éléments (dépliant et/ou texte spécifique dans le livret d'accueil)</t>
  </si>
  <si>
    <t xml:space="preserve"> </t>
  </si>
  <si>
    <t>Petites ouvertures au nord, et grandes ouvertures au sud</t>
  </si>
  <si>
    <t xml:space="preserve">Isolation naturelle/écologique à hauteur de 50% pour 1, 2 et 3,
4 = Double vitrage + montants Alu,
5 = existants à toutes les fenêtres
</t>
  </si>
  <si>
    <t>Isolation naturelle/écologique à 100% pour 1, 2 et 3,
4 = double vitrage + montants bois
5 = fabriqués en bois</t>
  </si>
  <si>
    <t xml:space="preserve">D + Petits équipements, ex : Chasses d'eau double vitesse, aérateurs/mousseurs (sur robinet et douche), </t>
  </si>
  <si>
    <t>Avez-vous conduit un diagnostic énergétique de votre structure ?</t>
  </si>
  <si>
    <t>Hôtel</t>
  </si>
  <si>
    <t>Total</t>
  </si>
  <si>
    <t>J'ai indiqué des hébergements/fourni une liste</t>
  </si>
  <si>
    <t>Avez-vous proposé des solutions pour le logement de vos saisonniers et/ou de vos stagiaires ?</t>
  </si>
  <si>
    <t>je leur propose un hébergement</t>
  </si>
  <si>
    <t>Moins d'un quart des produits est équitable</t>
  </si>
  <si>
    <t>Moins de la moitié des produits est équitable</t>
  </si>
  <si>
    <t>Plus de la moitié des produits est équitable</t>
  </si>
  <si>
    <t xml:space="preserve">Moins d'un quart de mes partenaires est investi dans une démarche durable/responsable </t>
  </si>
  <si>
    <t xml:space="preserve">Plus de la moitié de mes partenaires est investie dans une démarche durable/responsable </t>
  </si>
  <si>
    <t>Moins de la moitié de mes partenaires est investie dans une démarche durable/responsable</t>
  </si>
  <si>
    <t>Moins de la moitié des matériaux utilisés provient de l'échelon local</t>
  </si>
  <si>
    <t>Moins de la moitié des produits utilisés provient de l'échelon local</t>
  </si>
  <si>
    <t>Plus de la moitié des produits utilisés provient de l'échelon local</t>
  </si>
  <si>
    <t>Moins d'un quart des produits utilisés provient de l'échelon local</t>
  </si>
  <si>
    <t>Votre projet permet-il (a-t-il permis) la création d'emplois ?</t>
  </si>
  <si>
    <t>Sensibilisez-vous les clients au tri sélectif ?</t>
  </si>
  <si>
    <t>Oui pour les 4 déficiences (auditives, mentales</t>
  </si>
  <si>
    <t>Votre structure possède-t-elle un potager ?</t>
  </si>
  <si>
    <t>Oui, un potager Bio (label), utilisé pour de l'éducation à l'environnement et pour la consommation des clientèles</t>
  </si>
  <si>
    <t>Oui, les légumes sont cultivés selon les méthodes de cultures "classiques"</t>
  </si>
  <si>
    <t>Au cas ou le tri n'est pas organisé par la collectivité, avez-vous conduit des actions individuelles ou collectives ?</t>
  </si>
  <si>
    <t>J'ai envoyé un courrier à la mairie</t>
  </si>
  <si>
    <t>Je vais moi-même à la déchetterie/point de collecte</t>
  </si>
  <si>
    <t>Entre 2 et 3 matériaux</t>
  </si>
  <si>
    <t>4 matériaux (et plus)</t>
  </si>
  <si>
    <t>"C" + Je loue des vélos</t>
  </si>
  <si>
    <t>En cas de besoin en "savoir-faire"  externe (employé,  prestataires de services…) favorisez-vous les entreprises locales ?</t>
  </si>
  <si>
    <t>Proposez-vous un service de transport alternatif à la voiture individuelle ?</t>
  </si>
  <si>
    <t>Nous avons créé un produit "temporaire" (une seule date)</t>
  </si>
  <si>
    <t>Nous avons créé un ou plusieurs produits qui sont proposés toute la saison</t>
  </si>
  <si>
    <t>Comment valorisez vous les activités touristiques locales et les patrimoines locaux/voisins de votre activité ?</t>
  </si>
  <si>
    <t>Je m'investi et je suis force de proposition</t>
  </si>
  <si>
    <t>Une partie de votre(vos) terrain(s) est-elle protégée ?</t>
  </si>
  <si>
    <t>Aucun produit</t>
  </si>
  <si>
    <t>Transport</t>
  </si>
  <si>
    <t>Oui, sur demande</t>
  </si>
  <si>
    <t>Oui, je le propose systèmatiquement</t>
  </si>
  <si>
    <t>Déchets / Tri</t>
  </si>
  <si>
    <t>Proposez-vous une vitrine, un espace de vente (ex : présentoir) de produits locaux et bio à vos clientèles ?</t>
  </si>
  <si>
    <t>Energie</t>
  </si>
  <si>
    <t>CO²</t>
  </si>
  <si>
    <t>Protection de l'environnement</t>
  </si>
  <si>
    <t>Préservation de la ressource en eau</t>
  </si>
  <si>
    <t>J'ai une piscine "classique"</t>
  </si>
  <si>
    <t>Si votre équipement touristique possède une piscine, comment avez-vous pensé la construction de cet espace de baignade ?</t>
  </si>
  <si>
    <t>Chauffage "classique"</t>
  </si>
  <si>
    <t>Si votre équipement touristique possède une piscine et que vous la chauffez, comment avez-vous pensé le chauffage de cet espace de baignade ?</t>
  </si>
  <si>
    <t>Si votre équipement touristique possède des espaces verts, comment gérez-vous l'arrosage ?</t>
  </si>
  <si>
    <t>J'ai choisi des plantes endémiques qui ne nécessitent pas d'arrosage</t>
  </si>
  <si>
    <t>J'utilise l'eau du Robinet</t>
  </si>
  <si>
    <t>J'utilise l'eau du robinet mais j'ai disposé un paillage pour limiter l'évaporation</t>
  </si>
  <si>
    <t>Oui, à l'année avec les factures EDF (ou autre fournisseur)</t>
  </si>
  <si>
    <t>Oui, via la mise en place de compteurs divisionnaires à chaque poste.</t>
  </si>
  <si>
    <r>
      <t xml:space="preserve">B +  matériaux "bioclimatiques" 
</t>
    </r>
    <r>
      <rPr>
        <sz val="9"/>
        <color indexed="49"/>
        <rFont val="Calibri"/>
        <family val="2"/>
      </rPr>
      <t>(ex : dalle en pierre pour stocker puis restituer  de la chaleur en hiver, bardage pour renvoyer la chaleur à l'extérieur en été)</t>
    </r>
  </si>
  <si>
    <r>
      <t xml:space="preserve">C + répartition des pièces en fonctions des usages.
</t>
    </r>
    <r>
      <rPr>
        <sz val="9"/>
        <color indexed="49"/>
        <rFont val="Calibri"/>
        <family val="2"/>
      </rPr>
      <t>(ex : pièces annexes au nord, et pièces à vivre au sud)</t>
    </r>
  </si>
  <si>
    <r>
      <t xml:space="preserve">Oui, moins d'un quart des </t>
    </r>
    <r>
      <rPr>
        <b/>
        <sz val="9"/>
        <color indexed="49"/>
        <rFont val="Calibri"/>
        <family val="2"/>
      </rPr>
      <t xml:space="preserve">ressources </t>
    </r>
    <r>
      <rPr>
        <sz val="9"/>
        <color indexed="49"/>
        <rFont val="Calibri"/>
        <family val="2"/>
      </rPr>
      <t>utilisées provient d'entreprises locales</t>
    </r>
  </si>
  <si>
    <r>
      <t xml:space="preserve">Oui, moins de la moitié des </t>
    </r>
    <r>
      <rPr>
        <b/>
        <sz val="9"/>
        <color indexed="49"/>
        <rFont val="Calibri"/>
        <family val="2"/>
      </rPr>
      <t>ressources</t>
    </r>
    <r>
      <rPr>
        <sz val="9"/>
        <color indexed="49"/>
        <rFont val="Calibri"/>
        <family val="2"/>
      </rPr>
      <t xml:space="preserve"> utilisées provient d'entreprises locales</t>
    </r>
  </si>
  <si>
    <r>
      <t>Oui, plus de la moitié des</t>
    </r>
    <r>
      <rPr>
        <b/>
        <sz val="9"/>
        <color indexed="49"/>
        <rFont val="Calibri"/>
        <family val="2"/>
      </rPr>
      <t xml:space="preserve"> ressources </t>
    </r>
    <r>
      <rPr>
        <sz val="9"/>
        <color indexed="49"/>
        <rFont val="Calibri"/>
        <family val="2"/>
      </rPr>
      <t>utilisées provient d'entreprises locales</t>
    </r>
  </si>
  <si>
    <t>B + provenance locale d'au moins 1/2 des matériaux</t>
  </si>
  <si>
    <t>Gouvernance externe</t>
  </si>
  <si>
    <t>En ce qui concerne les produits non cultivés en France (café, thé, chocolat, sucre…) favorisez-vous des produits équitables ?</t>
  </si>
  <si>
    <t xml:space="preserve">Oui j'ai "réservé" un espace de mon terrain, je le protège et le valorise </t>
  </si>
  <si>
    <t>Utilisez-vous des écorecharges pour les produits d'entretien, lessive, assouplissant, produits cosmétiques, savons et produits concentrés… et de préférence des produits rechargeables ?
Les articles de toilette jetables (non rechargeables) tels que shampooings et savons, de même que d’autres produits jetables (non réutilisables) comme les verres en plastique, les bonnets de douche, les brosses, les limes à ongles, ne doivent pas être utilisés. Transmettre la liste des produits d’accueil et leur facture.</t>
  </si>
  <si>
    <t>Oui, je propose une vitrine composée uniquement de produits Locaux et/ou Bio</t>
  </si>
  <si>
    <t>Utilisez-vous pour votre restaurant des produits frais et de saison ?
NB : Pour les fruits, légumes, viandes…</t>
  </si>
  <si>
    <r>
      <t xml:space="preserve">J'ai une baignade naturelle
</t>
    </r>
    <r>
      <rPr>
        <sz val="9"/>
        <color indexed="49"/>
        <rFont val="Calibri"/>
        <family val="2"/>
      </rPr>
      <t>(ex : Bassin de nage + traitement naturel)</t>
    </r>
  </si>
  <si>
    <t>Votre structure est-elle labélisée "Tourisme &amp; Handicap" ? Pour quelle(s) déficience(s) ?
- Auditive,
- Mentale,
- Motrice,
- Visuelle.</t>
  </si>
  <si>
    <t>Je cotise à un ou plusieurs offices de tourisme ou structures professionnelles (ex: Syndicat professionnels, HPA, UMIH, Labels…)</t>
  </si>
  <si>
    <t>Les produits alimentaires proviennent-ils d'une industrie locale ?</t>
  </si>
  <si>
    <t>Non, achats via les filières classiques (Métro, Carrefour,…)</t>
  </si>
  <si>
    <t>Les emplois crées sont-ils saisonniers ou permanents ?</t>
  </si>
  <si>
    <t>Saisonniers</t>
  </si>
  <si>
    <t>Permanents</t>
  </si>
  <si>
    <t>Avez-vous créé des produits ou activités communes avec des partenaires touristiques (hôtels, Gites, restaurants…) voisins ou locaux ?</t>
  </si>
  <si>
    <r>
      <t xml:space="preserve">Information écrite et personnalisée adaptée au lieu de la prestation (livret d'accueil, site internet…) 
-
</t>
    </r>
    <r>
      <rPr>
        <i/>
        <sz val="9"/>
        <color indexed="49"/>
        <rFont val="Calibri"/>
        <family val="2"/>
      </rPr>
      <t>à vérifier lors de la visite</t>
    </r>
  </si>
  <si>
    <t>Adhérerez-vous à un réseau/une association de protection de la nature et/ou de la biodiversité?</t>
  </si>
  <si>
    <t>Oui pour 1 à 3 déficiences</t>
  </si>
  <si>
    <t>Non, je conduis des actions en faveur des personnes handicapés mais je n'ai pas de label.</t>
  </si>
  <si>
    <t>Votre projet/prestation favorise-t-il la formation de vos personnels ?</t>
  </si>
  <si>
    <t>Votre personnel est-il informé et formé au développement durable et à l'écotourisme ?</t>
  </si>
  <si>
    <t>Avez-vous définit et rédigé une stratégie à moyen terme (3 à 5 ans)  du développement durable dans votre établissement ? Investissements, achats courants…*</t>
  </si>
  <si>
    <t>Avez-vous définit et rédigé une stratégie à moyen terme (10 à 15 ans)  du développement durable dans votre établissement ? Investissements, achats courants…*</t>
  </si>
  <si>
    <t>Utilisez vous pour votre restaurant des produits locaux et bio ?</t>
  </si>
  <si>
    <t>En majorité = + de 50%</t>
  </si>
  <si>
    <t>Pour partie = - de 50%</t>
  </si>
  <si>
    <t>non</t>
  </si>
  <si>
    <t>Oui, mon restaurant propose uniquement des produits frais et de saison.</t>
  </si>
  <si>
    <t>Oui, mon restaurant propose uniquement des produits locaux et/ou bio</t>
  </si>
  <si>
    <t>Moins d'un quart de mes achats sont durables</t>
  </si>
  <si>
    <t>Moins de la moitié de mes achats sont durables</t>
  </si>
  <si>
    <t>Plus de la moitié de mes achats sont durables</t>
  </si>
  <si>
    <t>Travaillez-vous principalement avec des partenaires (fourniture, distribution, promotion…) engagés dans une démarche durable/responsable ?</t>
  </si>
  <si>
    <r>
      <t xml:space="preserve">J'ai une structure classique, mais avec un système de traitement de l'eau "écologique"
</t>
    </r>
    <r>
      <rPr>
        <sz val="9"/>
        <color indexed="49"/>
        <rFont val="Calibri"/>
        <family val="2"/>
      </rPr>
      <t>(ex : traitement UV)</t>
    </r>
  </si>
  <si>
    <t>Oui sur l'ensemble de mes outils de communication et/ou sur l'ensemble de mes engagements</t>
  </si>
  <si>
    <t>Oui sur une partie de mes engagements</t>
  </si>
  <si>
    <t>Oui sur la totalité de mes engagements</t>
  </si>
  <si>
    <t>Solidarité des partenaires</t>
  </si>
  <si>
    <t>Salariés et formation</t>
  </si>
  <si>
    <r>
      <t xml:space="preserve">Oui, partiellement
</t>
    </r>
    <r>
      <rPr>
        <i/>
        <sz val="9"/>
        <color rgb="FF63BFDC"/>
        <rFont val="Calibri"/>
        <family val="2"/>
        <scheme val="minor"/>
      </rPr>
      <t>(éléments non formalisés)</t>
    </r>
  </si>
  <si>
    <r>
      <t xml:space="preserve">Montrez-vous vos engagements durables/écotouristiques dans vos médias/outil de communication ?
</t>
    </r>
    <r>
      <rPr>
        <i/>
        <sz val="9"/>
        <color indexed="49"/>
        <rFont val="Calibri"/>
        <family val="2"/>
      </rPr>
      <t>(Communication à l'extérieur de votre équipement)</t>
    </r>
  </si>
  <si>
    <r>
      <rPr>
        <sz val="9"/>
        <color rgb="FF1C6379"/>
        <rFont val="Calibri"/>
        <family val="2"/>
        <scheme val="minor"/>
      </rPr>
      <t>Les produits d'entretien que vous utilisez pour votre activité sont-ils écologiques/bio ?</t>
    </r>
    <r>
      <rPr>
        <sz val="9"/>
        <color rgb="FF00B050"/>
        <rFont val="Calibri"/>
        <family val="2"/>
        <scheme val="minor"/>
      </rPr>
      <t xml:space="preserve">
</t>
    </r>
    <r>
      <rPr>
        <i/>
        <sz val="9"/>
        <color rgb="FF63BFDC"/>
        <rFont val="Calibri"/>
        <family val="2"/>
        <scheme val="minor"/>
      </rPr>
      <t>(hors produits d'entretien utilisés par les clients)</t>
    </r>
  </si>
  <si>
    <t>Sensibiliser et expliquer le développement durable</t>
  </si>
  <si>
    <r>
      <t xml:space="preserve">Oui, via la méthode du bilan carbone
</t>
    </r>
    <r>
      <rPr>
        <i/>
        <sz val="9"/>
        <color rgb="FF63BFDC"/>
        <rFont val="Calibri"/>
        <family val="2"/>
        <scheme val="minor"/>
      </rPr>
      <t>(voir le site de l'ADEME : www2.ademe.fr)</t>
    </r>
  </si>
  <si>
    <t>Oui, via une méthode de calcul simple</t>
  </si>
  <si>
    <t>Comment sensibilisez-vous les clientèles à la préservation des patrimoines culturels et humains ?</t>
  </si>
  <si>
    <t>Comment sensibilisez-vous les clientèles à la préservation de l'environnement auprès de vos clientèles ?</t>
  </si>
  <si>
    <t>Oui, ils sont formés (message formalisé dans le cadre de réunions internes ou notes de service)</t>
  </si>
  <si>
    <t>B + une personne est chargé du DD au sein de l'entreprise</t>
  </si>
  <si>
    <r>
      <t xml:space="preserve">Sensibilisation interactive avec supports écrits 
</t>
    </r>
    <r>
      <rPr>
        <i/>
        <sz val="9"/>
        <color rgb="FF63BFDC"/>
        <rFont val="Calibri"/>
        <family val="2"/>
        <scheme val="minor"/>
      </rPr>
      <t>(autre que celle du syndicat de déchet ou centre de collecte)</t>
    </r>
  </si>
  <si>
    <t>Chauffage par une pompe à chaleur</t>
  </si>
  <si>
    <r>
      <t xml:space="preserve">Oui, un bilan simplifié 
</t>
    </r>
    <r>
      <rPr>
        <sz val="9"/>
        <color rgb="FF63BFDC"/>
        <rFont val="Calibri"/>
        <family val="2"/>
      </rPr>
      <t>(ex : via Tourbench www.tourbench.info)</t>
    </r>
  </si>
  <si>
    <r>
      <t xml:space="preserve">Oui, un diagnostic complet
</t>
    </r>
    <r>
      <rPr>
        <sz val="9"/>
        <color rgb="FF63BFDC"/>
        <rFont val="Calibri"/>
        <family val="2"/>
      </rPr>
      <t>(ex : via un Espace Info Energie - www.iera.fr, les conseillers CCI - www.rhone-alpes.cci.fr ou une autre structure habilitée)</t>
    </r>
  </si>
  <si>
    <r>
      <t xml:space="preserve">Quels matériaux </t>
    </r>
    <r>
      <rPr>
        <b/>
        <sz val="9"/>
        <color rgb="FF1C6379"/>
        <rFont val="Calibri"/>
        <family val="2"/>
      </rPr>
      <t>les clientèles trient-elles</t>
    </r>
    <r>
      <rPr>
        <sz val="9"/>
        <color rgb="FF1C6379"/>
        <rFont val="Calibri"/>
        <family val="2"/>
      </rPr>
      <t>/peuvent-elles trier ?</t>
    </r>
    <r>
      <rPr>
        <sz val="9"/>
        <color indexed="49"/>
        <rFont val="Calibri"/>
        <family val="2"/>
      </rPr>
      <t xml:space="preserve">
NB : 
</t>
    </r>
    <r>
      <rPr>
        <sz val="8"/>
        <color indexed="49"/>
        <rFont val="Calibri"/>
        <family val="2"/>
      </rPr>
      <t>"Plastiques &amp; Métaux", "Papiers  &amp;  Cartons", "Verre", "Piles" 
+ "Compost"</t>
    </r>
  </si>
  <si>
    <t>Les produits alimentaires proviennent-ils d'un artisan local ?</t>
  </si>
  <si>
    <t>Oui, il sont sensibilisés 
(information partagée lors d'échanges informels)</t>
  </si>
  <si>
    <t>Oui, je participe à des réunions publiques.</t>
  </si>
  <si>
    <t>Avez-vous identifié/désigné un responsable DD dans votre entreprise</t>
  </si>
  <si>
    <t>Je suis membre actif
(ex : membre du bureau, administrateur…)</t>
  </si>
  <si>
    <t>Je participe à des réunions, séminaires…</t>
  </si>
  <si>
    <t>Gros équipement ou Démarche structurante =
C + Ballons tampons sur les éviers principaux, 
Chasse d'eau et lave linge alimenté via récup. eaux de pluie, Toilettes sèches, 
Compteurs séparés,
Réducteur des pression après compteur,…</t>
  </si>
  <si>
    <t>Oui, j'ai créer un sentier "simple"  autour de mon offre touristique</t>
  </si>
  <si>
    <t>B + J'applique un rabais aux clientèles qui viennent chez moi en transport en commun ou en covoiturage</t>
  </si>
  <si>
    <t>Faites-vous une information de vos clientèles de la fragilité des milieu naturel ?</t>
  </si>
  <si>
    <t>Comment utilisez-vous le matériel électrique et électroménager ?</t>
  </si>
  <si>
    <r>
      <t xml:space="preserve">Moins de la moitié de mes équipements est performant
</t>
    </r>
    <r>
      <rPr>
        <i/>
        <sz val="9"/>
        <color rgb="FF63BFDC"/>
        <rFont val="Calibri"/>
        <family val="2"/>
        <scheme val="minor"/>
      </rPr>
      <t>(A+ et au dessus)</t>
    </r>
  </si>
  <si>
    <t xml:space="preserve">Utilisation autant que de besoin, </t>
  </si>
  <si>
    <r>
      <t xml:space="preserve">Plus de la moitié de mes équipements est performant
</t>
    </r>
    <r>
      <rPr>
        <sz val="9"/>
        <color rgb="FF63BFDC"/>
        <rFont val="Calibri"/>
        <family val="2"/>
        <scheme val="minor"/>
      </rPr>
      <t>(Electroménager = A+ et au dessus)</t>
    </r>
  </si>
  <si>
    <t>Classique</t>
  </si>
  <si>
    <t>Responsable et performance énergétiques hautes</t>
  </si>
  <si>
    <t>Plus de la moitié de mon énergie provient de source d'énergie renouvelable</t>
  </si>
  <si>
    <t>Moins de la moitié de mon énergie provient de sources renouvelables</t>
  </si>
  <si>
    <t>Quel est votre système de chauffage ?</t>
  </si>
  <si>
    <t>Nous avons organisé avec des collègues une tournée pour amener nos déchets recyclables à la déchetterie</t>
  </si>
  <si>
    <t>responsable et  performances énergétiques moyennes</t>
  </si>
  <si>
    <t>Eclairage classique mais information des clientèles  sur les bons usages</t>
  </si>
  <si>
    <t>J'ai quelques lampes basses consommation</t>
  </si>
  <si>
    <t>L'ensemble des ampoules sont des ampoules basses consommation (ex : Fluocompact, led…)</t>
  </si>
  <si>
    <t>Quels sont les différents systèmes d'éclairage des différents espaces ?</t>
  </si>
  <si>
    <t>Oui, si l'occasion se présente</t>
  </si>
  <si>
    <r>
      <t xml:space="preserve">Sensibilisez-vous vos clientèles à la bonne utilisation des équipements électriques ?
</t>
    </r>
    <r>
      <rPr>
        <i/>
        <sz val="9"/>
        <color rgb="FF63BFDC"/>
        <rFont val="Calibri"/>
        <family val="2"/>
        <scheme val="minor"/>
      </rPr>
      <t>(ex : Eclairage, télévision, lave-linge….)</t>
    </r>
  </si>
  <si>
    <t>Sensibilisez-vous vos clientèles à la bonne utilisation de la ressource en eau ?</t>
  </si>
  <si>
    <t>Politique d'achat responsable</t>
  </si>
  <si>
    <t>Quelles actions conduisez-vous en matière de gestion de la ressource en eau ?</t>
  </si>
  <si>
    <r>
      <t xml:space="preserve">Oui, j'ai créé un sentier pédagogique et d'interprétation 
</t>
    </r>
    <r>
      <rPr>
        <i/>
        <sz val="9"/>
        <color rgb="FF63BFDC"/>
        <rFont val="Calibri"/>
        <family val="2"/>
        <scheme val="minor"/>
      </rPr>
      <t>(ex : avec bornes d'interprétation, interactives,...)</t>
    </r>
  </si>
  <si>
    <t>Effectuez-vous vos achats courants* sur la base de leurs valeurs "durable" ?</t>
  </si>
  <si>
    <t>Etes-vous membres d'un réseau d'éducation à l'environnement ?</t>
  </si>
  <si>
    <t>Oui je suis membre
Je participe à des réunions, des séminaires…</t>
  </si>
  <si>
    <t>Oui je suis membre actif d'un réseau d'éducation à l'environnement</t>
  </si>
  <si>
    <t>Nous réfléchissons à la définition de ce(ces) produit(s)</t>
  </si>
  <si>
    <t>Information orale lors du séjour + portique Touring Info</t>
  </si>
  <si>
    <t>Moins d'un quart des produits utilisés provient d'artisans locaux</t>
  </si>
  <si>
    <t>Moins de la moitié des produits utilisés provient d'artisans locaux</t>
  </si>
  <si>
    <t>Plus de la moitié des produits utilisés provient d'artisans locaux</t>
  </si>
  <si>
    <t>Les matériaux de construction proviennent-ils de l'échelon local ?</t>
  </si>
  <si>
    <t>Moins d'un quart des matériaux utilisés provient de l'échelon local</t>
  </si>
  <si>
    <t>Plus de la moitié des matériaux utilisés provient de l'échelon territorial</t>
  </si>
  <si>
    <t>Engagement durable</t>
  </si>
  <si>
    <t>Avez-vous  choisi et planté des arbres pour assurer une protection du bâti ?
Ex : Effet brise vent, ombrage en été…</t>
  </si>
  <si>
    <t>Pour les fruits, les légumes, les pâtes, le riz, les céréales, le café, choisissez vous des produits en vrac?</t>
  </si>
  <si>
    <t>Oui, je propose des produits locaux et/ou bio parmi d'autre produits</t>
  </si>
  <si>
    <t>Oui, je propose des produits frais et de saison parmi d'autre produits</t>
  </si>
  <si>
    <t>Oui un potager en conversion ou je cultive mes légumes de manière raisonnée</t>
  </si>
  <si>
    <t>Eco construction</t>
  </si>
  <si>
    <r>
      <t xml:space="preserve">Vos bâtiments* sont ils construits à partir de matériaux écologiques ?
</t>
    </r>
    <r>
      <rPr>
        <i/>
        <sz val="9"/>
        <color indexed="49"/>
        <rFont val="Calibri"/>
        <family val="2"/>
      </rPr>
      <t>(* = Bâtiments à usage touristique)</t>
    </r>
  </si>
  <si>
    <t>Pour partie = - de 50% des matériaux de constructions sont écologiques</t>
  </si>
  <si>
    <t>En majorité = + de 50% des matériaux de construction sont écologiques</t>
  </si>
  <si>
    <r>
      <t xml:space="preserve">La peinture et les revêtements muraux de vos bâtiments* sont ils écologiques ?
</t>
    </r>
    <r>
      <rPr>
        <i/>
        <sz val="9"/>
        <color indexed="49"/>
        <rFont val="Calibri"/>
        <family val="2"/>
      </rPr>
      <t>(* = Bâtiments à usage touristique)</t>
    </r>
  </si>
  <si>
    <r>
      <t>Avez-vous pensé l'orientation, la construction et l'utilisation de votre/vos bâtiment(s)</t>
    </r>
    <r>
      <rPr>
        <sz val="9"/>
        <color indexed="49"/>
        <rFont val="Calibri"/>
        <family val="2"/>
      </rPr>
      <t>*</t>
    </r>
    <r>
      <rPr>
        <sz val="9"/>
        <color indexed="49"/>
        <rFont val="Calibri"/>
        <family val="2"/>
      </rPr>
      <t xml:space="preserve"> afin d'optimiser les apports bioclimatiques : chaleur, lumière ?
</t>
    </r>
    <r>
      <rPr>
        <sz val="9"/>
        <color indexed="49"/>
        <rFont val="Calibri"/>
        <family val="2"/>
      </rPr>
      <t>(* = Bâtiments à usage d'habitation et touristique)</t>
    </r>
    <r>
      <rPr>
        <sz val="9"/>
        <color indexed="49"/>
        <rFont val="Calibri"/>
        <family val="2"/>
      </rPr>
      <t xml:space="preserve"> </t>
    </r>
  </si>
  <si>
    <r>
      <t xml:space="preserve">Quels éléments du bâtit ont  fait l'objet d'une attention  particulière en matière d'isolation ?
</t>
    </r>
    <r>
      <rPr>
        <sz val="9"/>
        <color indexed="49"/>
        <rFont val="Calibri"/>
        <family val="2"/>
      </rPr>
      <t>1 = Toit,
2 =  Murs,
3 = Sols,
4 = Fenêtres / Ouvertures,
5 = Volets.</t>
    </r>
  </si>
  <si>
    <t>Isolation "classique" pour 1, 2 et 3 
(ex: Laine de verre et Placoplatre)</t>
  </si>
  <si>
    <t>Avez-vous mis en place un système de régulation des systèmes énergétiques (chauffage, ventilation…) en fonction des zones et des taux d'occupation ?</t>
  </si>
  <si>
    <t>Je récupère l'eau de pluie pour l'arrosage et j'ai disposé un paillage pour limiter l'évaporation</t>
  </si>
  <si>
    <r>
      <t xml:space="preserve">Chauffage par un système écologique 
</t>
    </r>
    <r>
      <rPr>
        <i/>
        <sz val="9"/>
        <color rgb="FF63BFDC"/>
        <rFont val="Calibri"/>
        <family val="2"/>
        <scheme val="minor"/>
      </rPr>
      <t>(ex : Chauffage solaire + bâche…)</t>
    </r>
  </si>
  <si>
    <r>
      <t xml:space="preserve">Non, pas pour l'instant !
</t>
    </r>
    <r>
      <rPr>
        <i/>
        <sz val="9"/>
        <color rgb="FF63BFDC"/>
        <rFont val="Calibri"/>
        <family val="2"/>
        <scheme val="minor"/>
      </rPr>
      <t>J'achèterai des éléments plus performant lors du renouvellement de matériels.</t>
    </r>
  </si>
  <si>
    <r>
      <t xml:space="preserve">Les équipements électriques et électroménagers, nécessaires aux fonctionnement de votre hôtel (Buanderie, espaces de vente…) sont-ils performants ?  
</t>
    </r>
    <r>
      <rPr>
        <i/>
        <sz val="9"/>
        <color rgb="FF63BFDC"/>
        <rFont val="Calibri"/>
        <family val="2"/>
        <scheme val="minor"/>
      </rPr>
      <t>( Réfrigérateurs, machine à laver, lave vaisselle…)</t>
    </r>
  </si>
  <si>
    <r>
      <t xml:space="preserve">Les équipements électriques et électroménagers, de vos chambres, sont-ils performants ?  
</t>
    </r>
    <r>
      <rPr>
        <i/>
        <sz val="9"/>
        <color rgb="FF63BFDC"/>
        <rFont val="Calibri"/>
        <family val="2"/>
        <scheme val="minor"/>
      </rPr>
      <t>( Réfrigérateurs, TV, bouilloire…)</t>
    </r>
  </si>
  <si>
    <r>
      <t xml:space="preserve">Utilisation responsable 
</t>
    </r>
    <r>
      <rPr>
        <i/>
        <sz val="9"/>
        <color rgb="FF63BFDC"/>
        <rFont val="Calibri"/>
        <family val="2"/>
        <scheme val="minor"/>
      </rPr>
      <t>(ex : j'éteins les appareils non utilisés, je coupe les chauffages si j'aère, je lave à des températures basses…)</t>
    </r>
  </si>
  <si>
    <r>
      <t xml:space="preserve">Votre énergie provient-elle de sources d'énergies renouvelables ?
</t>
    </r>
    <r>
      <rPr>
        <i/>
        <sz val="9"/>
        <color rgb="FF63BFDC"/>
        <rFont val="Calibri"/>
        <family val="2"/>
        <scheme val="minor"/>
      </rPr>
      <t>(Ex : contrats verts, panneaux solaires, éoliennes, micro ou pico-hydraulique…)</t>
    </r>
  </si>
  <si>
    <t xml:space="preserve">B + Petits équipements
ex : temporisateurs dans les pièces de passages,  cellule photovoltaïque sur les plots </t>
  </si>
  <si>
    <r>
      <t xml:space="preserve">Quels matériaux </t>
    </r>
    <r>
      <rPr>
        <b/>
        <sz val="9"/>
        <color rgb="FF1C6379"/>
        <rFont val="Calibri"/>
        <family val="2"/>
      </rPr>
      <t xml:space="preserve">triez-vous, pour les besoins de votre structure touristique </t>
    </r>
    <r>
      <rPr>
        <sz val="9"/>
        <color rgb="FF1C6379"/>
        <rFont val="Calibri"/>
        <family val="2"/>
      </rPr>
      <t>?</t>
    </r>
    <r>
      <rPr>
        <sz val="9"/>
        <color indexed="49"/>
        <rFont val="Calibri"/>
        <family val="2"/>
      </rPr>
      <t xml:space="preserve">
NB : 
</t>
    </r>
    <r>
      <rPr>
        <sz val="8"/>
        <color indexed="49"/>
        <rFont val="Calibri"/>
        <family val="2"/>
      </rPr>
      <t>"Plastiques &amp; Métaux", "Papiers  &amp;  Cartons", "Verre", "Piles" 
+ "Compost"
+ "Encombrants" à la déchetterie</t>
    </r>
  </si>
  <si>
    <t>J'indique sur mon site/dans mon établissement les horaires et lignes de transports en commun ou en covoiturage</t>
  </si>
  <si>
    <t>Si votre territoire ne propose pas de service de transport en commun, proposez-vous un service de récupération/dépose de vos clientèles aux gares les plus proches?</t>
  </si>
  <si>
    <t>Oui, cette information est sur mon site internet et/ou je le propose systématiquement à mes clients dès lors qu'ils me contactent préalablement</t>
  </si>
  <si>
    <t>Accès aux produits touristiques</t>
  </si>
  <si>
    <t>J'ai des tarifs préférentiels pour  tout ou partie de ma/mes prestations</t>
  </si>
  <si>
    <t>Avez-vous recours à des entreprises employant des personnes en situation de handicap ?</t>
  </si>
  <si>
    <t>Oui, mais pas de manière systématique</t>
  </si>
  <si>
    <t>Oui, de manière systématique sur les travaux qui le permettent (ex : Façonnage, étiquetage, travaux d'entretien…)</t>
  </si>
  <si>
    <t>Avez-vous recours à des entreprises employant des personnes en réinsertion ?</t>
  </si>
  <si>
    <t>J'ai une fonction particulière au sein d'un OT ou au sein de ma municipalité</t>
  </si>
  <si>
    <t>Etes-vous impliqués dans un ou plusieurs organes de prise de décisions (réunions, commissions…) concernant la politique touristique de votre territoire ?</t>
  </si>
  <si>
    <r>
      <t xml:space="preserve">Oui, j'ai des responsabilité dans la réflexion et la mise en œuvre de la politique touristique de mon territoire </t>
    </r>
    <r>
      <rPr>
        <i/>
        <sz val="9"/>
        <color rgb="FF63BFDC"/>
        <rFont val="Calibri"/>
        <family val="2"/>
        <scheme val="minor"/>
      </rPr>
      <t>(ex : Responsable d'une commission tourisme, membre d'une association de développement…)</t>
    </r>
  </si>
  <si>
    <r>
      <t xml:space="preserve">Etes-vous impliqués au sein de voter filière touristique </t>
    </r>
    <r>
      <rPr>
        <i/>
        <sz val="9"/>
        <color rgb="FF63BFDC"/>
        <rFont val="Calibri"/>
        <family val="2"/>
        <scheme val="minor"/>
      </rPr>
      <t>(syndicat hôtelier, confédération, fédération de gîtes…)</t>
    </r>
    <r>
      <rPr>
        <sz val="9"/>
        <color rgb="FF1C6379"/>
        <rFont val="Calibri"/>
        <family val="2"/>
        <scheme val="minor"/>
      </rPr>
      <t xml:space="preserve"> ?</t>
    </r>
  </si>
  <si>
    <r>
      <t xml:space="preserve">Mettez-vous à disposition de vos clientèles une documentation, des outils, des magasines… qui permettent d'appréhender les différents thèmes du développement durable ?
</t>
    </r>
    <r>
      <rPr>
        <i/>
        <sz val="9"/>
        <color rgb="FF63BFDC"/>
        <rFont val="Calibri"/>
        <family val="2"/>
        <scheme val="minor"/>
      </rPr>
      <t>(ex : Approche systémique du développement durable, gestion de l'eau, écoconstruction, biodiversité...)</t>
    </r>
  </si>
  <si>
    <t>Oui, sur une partie de mes outils de communication et sur une partie de mes engagements</t>
  </si>
  <si>
    <r>
      <t xml:space="preserve">Affichez vous dans votre établissement vos engagements durables ?
</t>
    </r>
    <r>
      <rPr>
        <i/>
        <sz val="9"/>
        <color indexed="49"/>
        <rFont val="Calibri"/>
        <family val="2"/>
      </rPr>
      <t>(Communication à l'intérieur de votre établissement)</t>
    </r>
  </si>
  <si>
    <t>Evaluez-vous votre la compréhension de ce message "responsable" par les touristes ?</t>
  </si>
  <si>
    <t>Oui de manière systématique (Oral ou écrit)</t>
  </si>
  <si>
    <r>
      <t xml:space="preserve">Proposez-vous une "activité" (ex : soirée, après-midi…) sensibilisation au développement durable :  achat local, bio, les énergies renouvelables... ?
</t>
    </r>
    <r>
      <rPr>
        <i/>
        <sz val="9"/>
        <color rgb="FF63BFDC"/>
        <rFont val="Calibri"/>
        <family val="2"/>
        <scheme val="minor"/>
      </rPr>
      <t>(Peut-être conduite seule ou en partenariat avec une association)</t>
    </r>
  </si>
  <si>
    <t>A défaut de pouvoir créer un sentier de découverte de la nature, ou en complément de celui-ci, avez-vous contacter une association/institution locale pour qu'ils interviennent auprès de vos clientèles ?</t>
  </si>
  <si>
    <t>Si cela est possible, sur votre propriété ou à proximité de votre offre touristique, avez-vous créer un sentier de découverte de la nature, de l'environnement local ?</t>
  </si>
  <si>
    <t>B + je propose à mes clientèles de compenser leurs émissions (pour le transport et/ou lors de leur séjour).</t>
  </si>
  <si>
    <t>1, 2 ou4</t>
  </si>
  <si>
    <t>Engagements</t>
  </si>
  <si>
    <t>Vos engagements</t>
  </si>
  <si>
    <t>Niveaux d'engagements</t>
  </si>
  <si>
    <t>Engagements possibles</t>
  </si>
  <si>
    <t>Des actions restent à engager</t>
  </si>
  <si>
    <t>Engagements significatifs</t>
  </si>
  <si>
    <t>Votre engagement</t>
  </si>
  <si>
    <t>Votre niveau d'engagements</t>
  </si>
  <si>
    <t>Synthèse de vos engagements par principe</t>
  </si>
  <si>
    <t>NB : niveaux d'engagements souhaitables par principe</t>
  </si>
  <si>
    <t>Niveau global d'engagepments = Niveau d'écotouristicité</t>
  </si>
</sst>
</file>

<file path=xl/styles.xml><?xml version="1.0" encoding="utf-8"?>
<styleSheet xmlns="http://schemas.openxmlformats.org/spreadsheetml/2006/main">
  <fonts count="52">
    <font>
      <sz val="11"/>
      <color theme="1"/>
      <name val="Calibri"/>
      <family val="2"/>
      <scheme val="minor"/>
    </font>
    <font>
      <sz val="12"/>
      <color indexed="49"/>
      <name val="Calibri"/>
      <family val="2"/>
    </font>
    <font>
      <b/>
      <sz val="12"/>
      <color indexed="49"/>
      <name val="Calibri"/>
      <family val="2"/>
    </font>
    <font>
      <sz val="9"/>
      <color indexed="49"/>
      <name val="Calibri"/>
      <family val="2"/>
    </font>
    <font>
      <b/>
      <sz val="9"/>
      <color indexed="49"/>
      <name val="Calibri"/>
      <family val="2"/>
    </font>
    <font>
      <i/>
      <sz val="9"/>
      <color indexed="49"/>
      <name val="Calibri"/>
      <family val="2"/>
    </font>
    <font>
      <sz val="8"/>
      <color indexed="49"/>
      <name val="Calibri"/>
      <family val="2"/>
    </font>
    <font>
      <sz val="11"/>
      <color rgb="FF63BFDC"/>
      <name val="Calibri"/>
      <family val="2"/>
      <scheme val="minor"/>
    </font>
    <font>
      <sz val="9"/>
      <name val="Calibri"/>
      <family val="2"/>
      <scheme val="minor"/>
    </font>
    <font>
      <sz val="10"/>
      <color theme="1"/>
      <name val="Calibri"/>
      <family val="2"/>
      <scheme val="minor"/>
    </font>
    <font>
      <sz val="10"/>
      <name val="Calibri"/>
      <family val="2"/>
      <scheme val="minor"/>
    </font>
    <font>
      <sz val="9"/>
      <color theme="1"/>
      <name val="Calibri"/>
      <family val="2"/>
      <scheme val="minor"/>
    </font>
    <font>
      <sz val="11"/>
      <color rgb="FF1C6379"/>
      <name val="Calibri"/>
      <family val="2"/>
      <scheme val="minor"/>
    </font>
    <font>
      <sz val="9"/>
      <color rgb="FF1C6379"/>
      <name val="Calibri"/>
      <family val="2"/>
      <scheme val="minor"/>
    </font>
    <font>
      <b/>
      <sz val="11"/>
      <color rgb="FF63BFDC"/>
      <name val="Calibri"/>
      <family val="2"/>
      <scheme val="minor"/>
    </font>
    <font>
      <i/>
      <sz val="9"/>
      <color rgb="FF63BFDC"/>
      <name val="Calibri"/>
      <family val="2"/>
      <scheme val="minor"/>
    </font>
    <font>
      <sz val="12"/>
      <color rgb="FF63BFDC"/>
      <name val="Calibri"/>
      <family val="2"/>
      <scheme val="minor"/>
    </font>
    <font>
      <b/>
      <i/>
      <sz val="11"/>
      <color rgb="FF1C6379"/>
      <name val="Calibri"/>
      <family val="2"/>
      <scheme val="minor"/>
    </font>
    <font>
      <b/>
      <sz val="14"/>
      <color theme="1"/>
      <name val="Calibri"/>
      <family val="2"/>
      <scheme val="minor"/>
    </font>
    <font>
      <sz val="14"/>
      <color theme="1"/>
      <name val="Calibri"/>
      <family val="2"/>
      <scheme val="minor"/>
    </font>
    <font>
      <b/>
      <sz val="14"/>
      <color rgb="FF1C6379"/>
      <name val="Calibri"/>
      <family val="2"/>
      <scheme val="minor"/>
    </font>
    <font>
      <b/>
      <sz val="9"/>
      <color rgb="FF1C6379"/>
      <name val="Calibri"/>
      <family val="2"/>
      <scheme val="minor"/>
    </font>
    <font>
      <sz val="14"/>
      <color rgb="FF1C6379"/>
      <name val="Calibri"/>
      <family val="2"/>
      <scheme val="minor"/>
    </font>
    <font>
      <b/>
      <sz val="12"/>
      <color rgb="FF63BFDC"/>
      <name val="Calibri"/>
      <family val="2"/>
      <scheme val="minor"/>
    </font>
    <font>
      <i/>
      <sz val="11"/>
      <color theme="1"/>
      <name val="Calibri"/>
      <family val="2"/>
      <scheme val="minor"/>
    </font>
    <font>
      <b/>
      <i/>
      <sz val="11"/>
      <color rgb="FF63BFDC"/>
      <name val="Calibri"/>
      <family val="2"/>
      <scheme val="minor"/>
    </font>
    <font>
      <i/>
      <sz val="12"/>
      <color rgb="FF1C6379"/>
      <name val="Calibri"/>
      <family val="2"/>
      <scheme val="minor"/>
    </font>
    <font>
      <sz val="12"/>
      <color rgb="FF1C6379"/>
      <name val="Calibri"/>
      <family val="2"/>
      <scheme val="minor"/>
    </font>
    <font>
      <b/>
      <sz val="12"/>
      <color rgb="FF1C6379"/>
      <name val="Calibri"/>
      <family val="2"/>
      <scheme val="minor"/>
    </font>
    <font>
      <i/>
      <sz val="11"/>
      <color rgb="FF1C6379"/>
      <name val="Calibri"/>
      <family val="2"/>
      <scheme val="minor"/>
    </font>
    <font>
      <b/>
      <u/>
      <sz val="12"/>
      <color rgb="FF1C6379"/>
      <name val="Calibri"/>
      <family val="2"/>
      <scheme val="minor"/>
    </font>
    <font>
      <i/>
      <sz val="11"/>
      <color rgb="FF63BFDC"/>
      <name val="Calibri"/>
      <family val="2"/>
      <scheme val="minor"/>
    </font>
    <font>
      <i/>
      <sz val="9"/>
      <color rgb="FF1C6379"/>
      <name val="Calibri"/>
      <family val="2"/>
      <scheme val="minor"/>
    </font>
    <font>
      <i/>
      <sz val="9"/>
      <color theme="1"/>
      <name val="Calibri"/>
      <family val="2"/>
      <scheme val="minor"/>
    </font>
    <font>
      <sz val="10"/>
      <color rgb="FF2A2A2A"/>
      <name val="Segoe UI"/>
      <family val="2"/>
    </font>
    <font>
      <b/>
      <sz val="11"/>
      <color rgb="FF1C6379"/>
      <name val="Calibri"/>
      <family val="2"/>
      <scheme val="minor"/>
    </font>
    <font>
      <sz val="9"/>
      <color theme="6" tint="-0.499984740745262"/>
      <name val="Calibri"/>
      <family val="2"/>
      <scheme val="minor"/>
    </font>
    <font>
      <b/>
      <sz val="9"/>
      <color theme="6" tint="-0.499984740745262"/>
      <name val="Calibri"/>
      <family val="2"/>
      <scheme val="minor"/>
    </font>
    <font>
      <sz val="11"/>
      <color theme="6" tint="-0.499984740745262"/>
      <name val="Calibri"/>
      <family val="2"/>
      <scheme val="minor"/>
    </font>
    <font>
      <sz val="9"/>
      <color rgb="FF00B050"/>
      <name val="Calibri"/>
      <family val="2"/>
      <scheme val="minor"/>
    </font>
    <font>
      <sz val="12"/>
      <color theme="1"/>
      <name val="Calibri"/>
      <family val="2"/>
      <scheme val="minor"/>
    </font>
    <font>
      <sz val="12"/>
      <name val="Calibri"/>
      <family val="2"/>
      <scheme val="minor"/>
    </font>
    <font>
      <b/>
      <sz val="12"/>
      <color theme="1"/>
      <name val="Calibri"/>
      <family val="2"/>
      <scheme val="minor"/>
    </font>
    <font>
      <b/>
      <i/>
      <sz val="14"/>
      <color rgb="FF63BFDC"/>
      <name val="Calibri"/>
      <family val="2"/>
      <scheme val="minor"/>
    </font>
    <font>
      <b/>
      <sz val="14"/>
      <color rgb="FF63BFDC"/>
      <name val="Calibri"/>
      <family val="2"/>
      <scheme val="minor"/>
    </font>
    <font>
      <b/>
      <i/>
      <sz val="12"/>
      <color rgb="FF63BFDC"/>
      <name val="Calibri"/>
      <family val="2"/>
      <scheme val="minor"/>
    </font>
    <font>
      <sz val="9"/>
      <color rgb="FF63BFDC"/>
      <name val="Calibri"/>
      <family val="2"/>
      <scheme val="minor"/>
    </font>
    <font>
      <sz val="9"/>
      <color rgb="FF63BFDC"/>
      <name val="Calibri"/>
      <family val="2"/>
    </font>
    <font>
      <b/>
      <sz val="9"/>
      <color rgb="FF1C6379"/>
      <name val="Calibri"/>
      <family val="2"/>
    </font>
    <font>
      <sz val="9"/>
      <color rgb="FF1C6379"/>
      <name val="Calibri"/>
      <family val="2"/>
    </font>
    <font>
      <b/>
      <sz val="11"/>
      <color rgb="FFC00000"/>
      <name val="Calibri"/>
      <family val="2"/>
      <scheme val="minor"/>
    </font>
    <font>
      <b/>
      <sz val="11"/>
      <color rgb="FF66990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1C6379"/>
        <bgColor indexed="64"/>
      </patternFill>
    </fill>
    <fill>
      <patternFill patternType="solid">
        <fgColor rgb="FFFFCC66"/>
        <bgColor indexed="64"/>
      </patternFill>
    </fill>
    <fill>
      <patternFill patternType="solid">
        <fgColor rgb="FF63BFDC"/>
        <bgColor indexed="64"/>
      </patternFill>
    </fill>
    <fill>
      <patternFill patternType="solid">
        <fgColor rgb="FFFFFF00"/>
        <bgColor indexed="64"/>
      </patternFill>
    </fill>
    <fill>
      <patternFill patternType="solid">
        <fgColor rgb="FFFF7C80"/>
        <bgColor indexed="64"/>
      </patternFill>
    </fill>
    <fill>
      <patternFill patternType="solid">
        <fgColor rgb="FFCCFF33"/>
        <bgColor indexed="64"/>
      </patternFill>
    </fill>
  </fills>
  <borders count="44">
    <border>
      <left/>
      <right/>
      <top/>
      <bottom/>
      <diagonal/>
    </border>
    <border>
      <left style="thin">
        <color rgb="FF63BFDC"/>
      </left>
      <right/>
      <top style="thin">
        <color rgb="FF63BFDC"/>
      </top>
      <bottom style="thin">
        <color rgb="FF63BFDC"/>
      </bottom>
      <diagonal/>
    </border>
    <border>
      <left style="thin">
        <color rgb="FF63BFDC"/>
      </left>
      <right style="thin">
        <color rgb="FF63BFDC"/>
      </right>
      <top style="thin">
        <color rgb="FF63BFDC"/>
      </top>
      <bottom style="thin">
        <color rgb="FF63BFDC"/>
      </bottom>
      <diagonal/>
    </border>
    <border>
      <left style="thin">
        <color rgb="FF63BFDC"/>
      </left>
      <right/>
      <top style="thin">
        <color rgb="FF63BFDC"/>
      </top>
      <bottom style="medium">
        <color rgb="FF63BFDC"/>
      </bottom>
      <diagonal/>
    </border>
    <border>
      <left style="thin">
        <color rgb="FF63BFDC"/>
      </left>
      <right/>
      <top style="medium">
        <color rgb="FF63BFDC"/>
      </top>
      <bottom style="thin">
        <color rgb="FF63BFDC"/>
      </bottom>
      <diagonal/>
    </border>
    <border>
      <left style="thin">
        <color rgb="FF63BFDC"/>
      </left>
      <right style="thin">
        <color rgb="FF63BFDC"/>
      </right>
      <top style="thin">
        <color rgb="FF63BFDC"/>
      </top>
      <bottom style="medium">
        <color rgb="FF63BFDC"/>
      </bottom>
      <diagonal/>
    </border>
    <border>
      <left style="thin">
        <color rgb="FF63BFDC"/>
      </left>
      <right/>
      <top/>
      <bottom style="thin">
        <color rgb="FF63BFDC"/>
      </bottom>
      <diagonal/>
    </border>
    <border>
      <left style="thin">
        <color rgb="FF63BFDC"/>
      </left>
      <right/>
      <top style="thin">
        <color rgb="FF63BFDC"/>
      </top>
      <bottom/>
      <diagonal/>
    </border>
    <border>
      <left/>
      <right/>
      <top style="medium">
        <color rgb="FF63BFDC"/>
      </top>
      <bottom/>
      <diagonal/>
    </border>
    <border>
      <left/>
      <right style="thin">
        <color rgb="FF63BFDC"/>
      </right>
      <top style="medium">
        <color rgb="FF63BFDC"/>
      </top>
      <bottom style="thin">
        <color rgb="FF63BFDC"/>
      </bottom>
      <diagonal/>
    </border>
    <border>
      <left style="thin">
        <color rgb="FF63BFDC"/>
      </left>
      <right style="thin">
        <color rgb="FF63BFDC"/>
      </right>
      <top style="medium">
        <color rgb="FF63BFDC"/>
      </top>
      <bottom style="thin">
        <color rgb="FF63BFDC"/>
      </bottom>
      <diagonal/>
    </border>
    <border>
      <left/>
      <right style="thin">
        <color rgb="FF63BFDC"/>
      </right>
      <top style="thin">
        <color rgb="FF63BFDC"/>
      </top>
      <bottom style="medium">
        <color rgb="FF63BFDC"/>
      </bottom>
      <diagonal/>
    </border>
    <border>
      <left style="thin">
        <color rgb="FF63BFDC"/>
      </left>
      <right style="thin">
        <color rgb="FF63BFDC"/>
      </right>
      <top/>
      <bottom style="thin">
        <color rgb="FF63BFDC"/>
      </bottom>
      <diagonal/>
    </border>
    <border>
      <left/>
      <right style="thin">
        <color rgb="FF63BFDC"/>
      </right>
      <top/>
      <bottom style="thin">
        <color rgb="FF63BFDC"/>
      </bottom>
      <diagonal/>
    </border>
    <border>
      <left/>
      <right style="thin">
        <color rgb="FF63BFDC"/>
      </right>
      <top style="thin">
        <color rgb="FF63BFDC"/>
      </top>
      <bottom style="thin">
        <color rgb="FF63BFDC"/>
      </bottom>
      <diagonal/>
    </border>
    <border>
      <left/>
      <right style="thin">
        <color rgb="FF63BFDC"/>
      </right>
      <top style="thin">
        <color rgb="FF63BFDC"/>
      </top>
      <bottom/>
      <diagonal/>
    </border>
    <border>
      <left style="thin">
        <color rgb="FF63BFDC"/>
      </left>
      <right style="thin">
        <color rgb="FF63BFDC"/>
      </right>
      <top style="thin">
        <color rgb="FF63BFDC"/>
      </top>
      <bottom/>
      <diagonal/>
    </border>
    <border>
      <left/>
      <right/>
      <top/>
      <bottom style="thin">
        <color rgb="FF63BFDC"/>
      </bottom>
      <diagonal/>
    </border>
    <border>
      <left style="thin">
        <color rgb="FF63BFDC"/>
      </left>
      <right style="thin">
        <color rgb="FF63BFDC"/>
      </right>
      <top/>
      <bottom/>
      <diagonal/>
    </border>
    <border>
      <left/>
      <right/>
      <top style="medium">
        <color rgb="FF63BFDC"/>
      </top>
      <bottom style="thin">
        <color rgb="FF63BFDC"/>
      </bottom>
      <diagonal/>
    </border>
    <border>
      <left/>
      <right/>
      <top style="thin">
        <color rgb="FF63BFDC"/>
      </top>
      <bottom style="thin">
        <color rgb="FF63BFDC"/>
      </bottom>
      <diagonal/>
    </border>
    <border>
      <left style="thin">
        <color rgb="FF63BFDC"/>
      </left>
      <right/>
      <top/>
      <bottom style="medium">
        <color rgb="FF63BFDC"/>
      </bottom>
      <diagonal/>
    </border>
    <border>
      <left/>
      <right/>
      <top/>
      <bottom style="medium">
        <color rgb="FF63BFDC"/>
      </bottom>
      <diagonal/>
    </border>
    <border>
      <left style="thin">
        <color rgb="FF63BFDC"/>
      </left>
      <right style="thin">
        <color rgb="FF63BFDC"/>
      </right>
      <top/>
      <bottom style="medium">
        <color rgb="FF63BFDC"/>
      </bottom>
      <diagonal/>
    </border>
    <border>
      <left/>
      <right/>
      <top style="thin">
        <color rgb="FF63BFDC"/>
      </top>
      <bottom/>
      <diagonal/>
    </border>
    <border>
      <left style="thin">
        <color rgb="FF63BFDC"/>
      </left>
      <right/>
      <top/>
      <bottom/>
      <diagonal/>
    </border>
    <border>
      <left/>
      <right/>
      <top style="thin">
        <color rgb="FF63BFDC"/>
      </top>
      <bottom style="medium">
        <color rgb="FF63BFDC"/>
      </bottom>
      <diagonal/>
    </border>
    <border>
      <left/>
      <right style="thin">
        <color rgb="FF63BFDC"/>
      </right>
      <top/>
      <bottom/>
      <diagonal/>
    </border>
    <border>
      <left/>
      <right style="thin">
        <color rgb="FF63BFDC"/>
      </right>
      <top/>
      <bottom style="medium">
        <color rgb="FF63BFDC"/>
      </bottom>
      <diagonal/>
    </border>
    <border>
      <left style="thin">
        <color rgb="FF63BFDC"/>
      </left>
      <right style="thin">
        <color rgb="FF63BFDC"/>
      </right>
      <top style="medium">
        <color rgb="FF63BFDC"/>
      </top>
      <bottom/>
      <diagonal/>
    </border>
    <border>
      <left/>
      <right style="thin">
        <color rgb="FF63BFDC"/>
      </right>
      <top style="medium">
        <color rgb="FF63BFDC"/>
      </top>
      <bottom/>
      <diagonal/>
    </border>
    <border>
      <left style="thin">
        <color rgb="FF63BFDC"/>
      </left>
      <right style="thin">
        <color rgb="FF63BFDC"/>
      </right>
      <top/>
      <bottom style="thick">
        <color rgb="FF63BFDC"/>
      </bottom>
      <diagonal/>
    </border>
    <border>
      <left style="thin">
        <color rgb="FF63BFDC"/>
      </left>
      <right/>
      <top/>
      <bottom style="thick">
        <color rgb="FF63BFDC"/>
      </bottom>
      <diagonal/>
    </border>
    <border>
      <left/>
      <right/>
      <top/>
      <bottom style="thick">
        <color rgb="FF63BFDC"/>
      </bottom>
      <diagonal/>
    </border>
    <border>
      <left/>
      <right style="thin">
        <color rgb="FF63BFDC"/>
      </right>
      <top/>
      <bottom style="thick">
        <color rgb="FF63BFDC"/>
      </bottom>
      <diagonal/>
    </border>
    <border>
      <left style="medium">
        <color rgb="FF63BFDC"/>
      </left>
      <right style="medium">
        <color rgb="FF63BFDC"/>
      </right>
      <top style="medium">
        <color rgb="FF63BFDC"/>
      </top>
      <bottom/>
      <diagonal/>
    </border>
    <border>
      <left style="medium">
        <color rgb="FF63BFDC"/>
      </left>
      <right style="medium">
        <color rgb="FF63BFDC"/>
      </right>
      <top/>
      <bottom/>
      <diagonal/>
    </border>
    <border>
      <left style="medium">
        <color rgb="FF63BFDC"/>
      </left>
      <right style="medium">
        <color rgb="FF63BFDC"/>
      </right>
      <top/>
      <bottom style="medium">
        <color rgb="FF63BFDC"/>
      </bottom>
      <diagonal/>
    </border>
    <border>
      <left style="medium">
        <color rgb="FF63BFDC"/>
      </left>
      <right style="thin">
        <color rgb="FF63BFDC"/>
      </right>
      <top style="medium">
        <color rgb="FF63BFDC"/>
      </top>
      <bottom/>
      <diagonal/>
    </border>
    <border>
      <left style="medium">
        <color rgb="FF63BFDC"/>
      </left>
      <right style="thin">
        <color rgb="FF63BFDC"/>
      </right>
      <top/>
      <bottom/>
      <diagonal/>
    </border>
    <border>
      <left style="medium">
        <color rgb="FF63BFDC"/>
      </left>
      <right style="thin">
        <color rgb="FF63BFDC"/>
      </right>
      <top/>
      <bottom style="medium">
        <color rgb="FF63BFDC"/>
      </bottom>
      <diagonal/>
    </border>
    <border>
      <left style="medium">
        <color rgb="FF63BFDC"/>
      </left>
      <right/>
      <top/>
      <bottom/>
      <diagonal/>
    </border>
    <border>
      <left style="medium">
        <color rgb="FF63BFDC"/>
      </left>
      <right style="thin">
        <color rgb="FF63BFDC"/>
      </right>
      <top style="medium">
        <color rgb="FF63BFDC"/>
      </top>
      <bottom style="thin">
        <color rgb="FF63BFDC"/>
      </bottom>
      <diagonal/>
    </border>
    <border>
      <left style="medium">
        <color rgb="FF63BFDC"/>
      </left>
      <right style="thin">
        <color rgb="FF63BFDC"/>
      </right>
      <top style="thin">
        <color rgb="FF63BFDC"/>
      </top>
      <bottom style="medium">
        <color rgb="FF63BFDC"/>
      </bottom>
      <diagonal/>
    </border>
  </borders>
  <cellStyleXfs count="1">
    <xf numFmtId="0" fontId="0" fillId="0" borderId="0"/>
  </cellStyleXfs>
  <cellXfs count="472">
    <xf numFmtId="0" fontId="0" fillId="0" borderId="0" xfId="0"/>
    <xf numFmtId="0" fontId="7" fillId="2" borderId="0" xfId="0" applyFont="1" applyFill="1" applyAlignment="1">
      <alignment vertical="center"/>
    </xf>
    <xf numFmtId="0" fontId="0" fillId="2" borderId="0" xfId="0" applyFill="1"/>
    <xf numFmtId="0" fontId="8" fillId="2" borderId="0" xfId="0" applyFont="1" applyFill="1" applyBorder="1" applyAlignment="1">
      <alignment wrapText="1"/>
    </xf>
    <xf numFmtId="0" fontId="0" fillId="2" borderId="0" xfId="0" applyFill="1" applyAlignment="1">
      <alignment wrapText="1"/>
    </xf>
    <xf numFmtId="0" fontId="0" fillId="2" borderId="0" xfId="0" applyFill="1" applyBorder="1"/>
    <xf numFmtId="0" fontId="7" fillId="2" borderId="0" xfId="0" applyFont="1" applyFill="1" applyAlignment="1">
      <alignment wrapText="1"/>
    </xf>
    <xf numFmtId="0" fontId="9" fillId="2" borderId="0" xfId="0" applyFont="1" applyFill="1" applyBorder="1" applyAlignment="1">
      <alignment horizontal="left" vertical="top" wrapText="1"/>
    </xf>
    <xf numFmtId="0" fontId="10" fillId="2" borderId="0" xfId="0" applyFont="1" applyFill="1" applyBorder="1" applyAlignment="1">
      <alignment wrapText="1"/>
    </xf>
    <xf numFmtId="0" fontId="0" fillId="2" borderId="0" xfId="0" applyFill="1" applyProtection="1"/>
    <xf numFmtId="0" fontId="7" fillId="2" borderId="0" xfId="0" applyFont="1" applyFill="1" applyAlignment="1" applyProtection="1">
      <alignment vertical="center"/>
    </xf>
    <xf numFmtId="0" fontId="11" fillId="2" borderId="0" xfId="0" applyFont="1" applyFill="1" applyAlignment="1" applyProtection="1">
      <alignment horizontal="center" vertical="center" wrapText="1"/>
    </xf>
    <xf numFmtId="0" fontId="12" fillId="2" borderId="0" xfId="0" applyFont="1" applyFill="1" applyBorder="1" applyAlignment="1" applyProtection="1">
      <alignment horizontal="center" vertical="center" wrapText="1"/>
    </xf>
    <xf numFmtId="0" fontId="13" fillId="2" borderId="0" xfId="0" applyFont="1" applyFill="1" applyBorder="1" applyAlignment="1" applyProtection="1">
      <alignment vertical="center" wrapText="1"/>
    </xf>
    <xf numFmtId="0" fontId="13" fillId="2" borderId="0" xfId="0" applyFont="1" applyFill="1" applyBorder="1" applyAlignment="1" applyProtection="1">
      <alignment horizontal="center" vertical="center" wrapText="1"/>
    </xf>
    <xf numFmtId="0" fontId="9" fillId="2" borderId="0" xfId="0" applyFont="1" applyFill="1" applyBorder="1" applyAlignment="1" applyProtection="1">
      <alignment horizontal="left" vertical="top" wrapText="1"/>
    </xf>
    <xf numFmtId="0" fontId="10" fillId="2" borderId="0" xfId="0" applyFont="1" applyFill="1" applyBorder="1" applyAlignment="1" applyProtection="1">
      <alignment wrapText="1"/>
    </xf>
    <xf numFmtId="0" fontId="8" fillId="2" borderId="0" xfId="0" applyFont="1" applyFill="1" applyBorder="1" applyAlignment="1" applyProtection="1">
      <alignment wrapText="1"/>
    </xf>
    <xf numFmtId="0" fontId="14" fillId="3" borderId="0" xfId="0" applyFont="1" applyFill="1" applyBorder="1" applyAlignment="1">
      <alignment horizontal="center" vertical="center"/>
    </xf>
    <xf numFmtId="0" fontId="13" fillId="2" borderId="1"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8" fillId="2" borderId="0" xfId="0" applyFont="1" applyFill="1" applyBorder="1" applyAlignment="1">
      <alignment horizontal="center" wrapText="1"/>
    </xf>
    <xf numFmtId="0" fontId="13" fillId="2" borderId="4"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0" fillId="2" borderId="0" xfId="0" applyFill="1" applyAlignment="1">
      <alignment horizontal="left" vertical="center"/>
    </xf>
    <xf numFmtId="0" fontId="0" fillId="2" borderId="0" xfId="0" applyFill="1" applyAlignment="1" applyProtection="1">
      <alignment horizontal="left" vertical="center"/>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0" fillId="2" borderId="8" xfId="0" applyFill="1" applyBorder="1"/>
    <xf numFmtId="0" fontId="16" fillId="2" borderId="0" xfId="0" applyFont="1" applyFill="1" applyAlignment="1">
      <alignment vertical="center"/>
    </xf>
    <xf numFmtId="0" fontId="11" fillId="2" borderId="0" xfId="0" applyFont="1" applyFill="1" applyBorder="1" applyAlignment="1">
      <alignment horizontal="center" vertical="center" wrapText="1"/>
    </xf>
    <xf numFmtId="0" fontId="11" fillId="2" borderId="0" xfId="0" applyFont="1" applyFill="1" applyBorder="1" applyAlignment="1">
      <alignment wrapText="1"/>
    </xf>
    <xf numFmtId="0" fontId="12" fillId="2" borderId="0" xfId="0" applyFont="1" applyFill="1" applyAlignment="1">
      <alignment horizontal="center" vertical="center" wrapText="1"/>
    </xf>
    <xf numFmtId="0" fontId="12" fillId="2" borderId="0" xfId="0" applyFont="1" applyFill="1"/>
    <xf numFmtId="0" fontId="0" fillId="2" borderId="0" xfId="0" applyFill="1" applyAlignment="1">
      <alignment horizontal="center" vertical="center"/>
    </xf>
    <xf numFmtId="0" fontId="15" fillId="2" borderId="0" xfId="0" applyFont="1" applyFill="1" applyAlignment="1">
      <alignment wrapText="1"/>
    </xf>
    <xf numFmtId="0" fontId="0" fillId="2" borderId="0" xfId="0" applyFill="1" applyAlignment="1">
      <alignment horizontal="left" vertical="center" wrapText="1"/>
    </xf>
    <xf numFmtId="0" fontId="12" fillId="2" borderId="0" xfId="0" applyFont="1" applyFill="1" applyBorder="1" applyAlignment="1">
      <alignment horizontal="center" vertical="center" textRotation="90" wrapText="1"/>
    </xf>
    <xf numFmtId="0" fontId="15" fillId="2"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vertical="center"/>
    </xf>
    <xf numFmtId="0" fontId="17" fillId="2" borderId="0" xfId="0" applyFont="1" applyFill="1" applyBorder="1" applyAlignment="1">
      <alignment horizontal="center" vertical="center"/>
    </xf>
    <xf numFmtId="0" fontId="0" fillId="2" borderId="0" xfId="0" applyFill="1" applyBorder="1" applyAlignment="1">
      <alignment horizontal="center"/>
    </xf>
    <xf numFmtId="0" fontId="18" fillId="2" borderId="0" xfId="0" applyFont="1" applyFill="1" applyAlignment="1">
      <alignment vertical="center"/>
    </xf>
    <xf numFmtId="0" fontId="12" fillId="2" borderId="0" xfId="0" applyFont="1" applyFill="1" applyBorder="1" applyAlignment="1">
      <alignment horizontal="center" vertical="center" wrapText="1"/>
    </xf>
    <xf numFmtId="0" fontId="12" fillId="2" borderId="0" xfId="0" applyFont="1" applyFill="1" applyBorder="1"/>
    <xf numFmtId="0" fontId="9" fillId="2" borderId="0" xfId="0" applyFont="1" applyFill="1" applyBorder="1" applyAlignment="1">
      <alignment horizontal="center" vertical="top" wrapText="1"/>
    </xf>
    <xf numFmtId="0" fontId="10" fillId="2" borderId="0" xfId="0" applyFont="1" applyFill="1" applyBorder="1" applyAlignment="1">
      <alignment horizontal="center" wrapText="1"/>
    </xf>
    <xf numFmtId="0" fontId="19" fillId="2" borderId="0" xfId="0" applyFont="1" applyFill="1" applyBorder="1" applyAlignment="1">
      <alignment horizontal="center" vertical="center"/>
    </xf>
    <xf numFmtId="0" fontId="20" fillId="2" borderId="0" xfId="0" applyFont="1" applyFill="1" applyAlignment="1"/>
    <xf numFmtId="0" fontId="13" fillId="2" borderId="4" xfId="0" applyFont="1" applyFill="1" applyBorder="1" applyAlignment="1" applyProtection="1">
      <alignment vertical="center" wrapText="1"/>
    </xf>
    <xf numFmtId="0" fontId="13" fillId="2" borderId="9"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13" fillId="2" borderId="1" xfId="0" applyFont="1" applyFill="1" applyBorder="1" applyAlignment="1" applyProtection="1">
      <alignment vertical="center" wrapText="1"/>
    </xf>
    <xf numFmtId="0" fontId="13" fillId="2" borderId="1" xfId="0" applyFont="1" applyFill="1" applyBorder="1" applyAlignment="1" applyProtection="1">
      <alignment horizontal="center" vertical="center" wrapText="1"/>
    </xf>
    <xf numFmtId="0" fontId="13" fillId="2" borderId="3" xfId="0" applyFont="1" applyFill="1" applyBorder="1" applyAlignment="1" applyProtection="1">
      <alignment vertical="center" wrapText="1"/>
    </xf>
    <xf numFmtId="0" fontId="13" fillId="2" borderId="11"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21" fillId="4" borderId="10" xfId="0" applyFont="1" applyFill="1" applyBorder="1" applyAlignment="1" applyProtection="1">
      <alignment horizontal="center" vertical="center" wrapText="1"/>
      <protection locked="0"/>
    </xf>
    <xf numFmtId="0" fontId="21" fillId="4" borderId="2" xfId="0" applyFont="1" applyFill="1" applyBorder="1" applyAlignment="1" applyProtection="1">
      <alignment horizontal="center" vertical="center" wrapText="1"/>
      <protection locked="0"/>
    </xf>
    <xf numFmtId="0" fontId="21" fillId="4" borderId="5" xfId="0" applyFont="1" applyFill="1" applyBorder="1" applyAlignment="1" applyProtection="1">
      <alignment horizontal="center" vertical="center" wrapText="1"/>
      <protection locked="0"/>
    </xf>
    <xf numFmtId="0" fontId="21" fillId="4" borderId="4" xfId="0" applyFont="1" applyFill="1" applyBorder="1" applyAlignment="1" applyProtection="1">
      <alignment horizontal="center" vertical="center" wrapText="1"/>
      <protection locked="0"/>
    </xf>
    <xf numFmtId="0" fontId="21" fillId="4" borderId="1" xfId="0" applyFont="1" applyFill="1" applyBorder="1" applyAlignment="1" applyProtection="1">
      <alignment horizontal="center" vertical="center" wrapText="1"/>
      <protection locked="0"/>
    </xf>
    <xf numFmtId="0" fontId="21" fillId="4" borderId="3" xfId="0" applyFont="1" applyFill="1" applyBorder="1" applyAlignment="1" applyProtection="1">
      <alignment horizontal="center" vertical="center" wrapText="1"/>
      <protection locked="0"/>
    </xf>
    <xf numFmtId="0" fontId="22" fillId="2" borderId="0" xfId="0" applyFont="1" applyFill="1" applyBorder="1" applyAlignment="1" applyProtection="1">
      <alignment vertical="center" wrapText="1"/>
    </xf>
    <xf numFmtId="0" fontId="0" fillId="2" borderId="0" xfId="0" applyFill="1" applyAlignment="1">
      <alignment horizontal="left"/>
    </xf>
    <xf numFmtId="0" fontId="15" fillId="2" borderId="0" xfId="0" applyFont="1" applyFill="1" applyBorder="1" applyAlignment="1" applyProtection="1">
      <alignment horizontal="center" vertical="center" wrapText="1"/>
    </xf>
    <xf numFmtId="0" fontId="13" fillId="4" borderId="2" xfId="0"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wrapText="1"/>
      <protection locked="0"/>
    </xf>
    <xf numFmtId="0" fontId="13" fillId="4" borderId="3" xfId="0" applyFont="1" applyFill="1" applyBorder="1" applyAlignment="1" applyProtection="1">
      <alignment horizontal="center" vertical="center" wrapText="1"/>
      <protection locked="0"/>
    </xf>
    <xf numFmtId="0" fontId="13" fillId="4" borderId="12" xfId="0" applyFont="1" applyFill="1" applyBorder="1" applyAlignment="1" applyProtection="1">
      <alignment horizontal="center" vertical="center" wrapText="1"/>
      <protection locked="0"/>
    </xf>
    <xf numFmtId="0" fontId="13" fillId="4" borderId="6" xfId="0" applyFont="1" applyFill="1" applyBorder="1" applyAlignment="1" applyProtection="1">
      <alignment horizontal="center" vertical="center" wrapText="1"/>
      <protection locked="0"/>
    </xf>
    <xf numFmtId="0" fontId="0" fillId="2" borderId="0" xfId="0" applyFill="1" applyAlignment="1" applyProtection="1">
      <alignment horizontal="center"/>
    </xf>
    <xf numFmtId="0" fontId="13" fillId="2" borderId="1" xfId="0" applyFont="1" applyFill="1" applyBorder="1" applyAlignment="1" applyProtection="1">
      <alignment horizontal="left" vertical="center" wrapText="1"/>
    </xf>
    <xf numFmtId="0" fontId="0" fillId="2" borderId="0" xfId="0" applyFill="1" applyAlignment="1" applyProtection="1">
      <alignment wrapText="1"/>
    </xf>
    <xf numFmtId="0" fontId="0" fillId="2" borderId="0" xfId="0" applyFill="1" applyBorder="1" applyProtection="1"/>
    <xf numFmtId="0" fontId="19" fillId="2" borderId="0" xfId="0" applyFont="1" applyFill="1" applyBorder="1" applyAlignment="1" applyProtection="1">
      <alignment vertical="center"/>
    </xf>
    <xf numFmtId="0" fontId="19" fillId="2" borderId="0" xfId="0" applyFont="1" applyFill="1" applyAlignment="1" applyProtection="1">
      <alignment vertical="center"/>
    </xf>
    <xf numFmtId="0" fontId="23" fillId="2" borderId="0" xfId="0" applyFont="1" applyFill="1" applyBorder="1" applyAlignment="1" applyProtection="1">
      <alignment vertical="center"/>
    </xf>
    <xf numFmtId="0" fontId="13" fillId="4" borderId="10" xfId="0" applyFont="1" applyFill="1" applyBorder="1" applyAlignment="1" applyProtection="1">
      <alignment horizontal="center" vertical="center" wrapText="1"/>
      <protection locked="0"/>
    </xf>
    <xf numFmtId="0" fontId="13" fillId="4" borderId="5" xfId="0" applyFont="1" applyFill="1" applyBorder="1" applyAlignment="1" applyProtection="1">
      <alignment horizontal="center" vertical="center" wrapText="1"/>
      <protection locked="0"/>
    </xf>
    <xf numFmtId="0" fontId="13" fillId="4" borderId="4"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protection locked="0"/>
    </xf>
    <xf numFmtId="0" fontId="0" fillId="2" borderId="0" xfId="0" applyFill="1" applyBorder="1" applyAlignment="1"/>
    <xf numFmtId="0" fontId="19" fillId="2" borderId="0" xfId="0" applyFont="1" applyFill="1" applyBorder="1" applyAlignment="1">
      <alignment horizontal="center"/>
    </xf>
    <xf numFmtId="0" fontId="24" fillId="2" borderId="0" xfId="0" applyFont="1" applyFill="1" applyBorder="1"/>
    <xf numFmtId="0" fontId="14" fillId="2" borderId="0" xfId="0" applyFont="1" applyFill="1" applyBorder="1" applyAlignment="1">
      <alignment vertical="center" wrapText="1"/>
    </xf>
    <xf numFmtId="0" fontId="25" fillId="2" borderId="0" xfId="0" applyFont="1" applyFill="1" applyBorder="1" applyAlignment="1">
      <alignment wrapText="1"/>
    </xf>
    <xf numFmtId="0" fontId="19" fillId="2" borderId="0" xfId="0" applyFont="1" applyFill="1" applyBorder="1"/>
    <xf numFmtId="0" fontId="0" fillId="2" borderId="0" xfId="0" applyFill="1" applyBorder="1" applyAlignment="1">
      <alignment horizontal="left" vertical="center" wrapText="1"/>
    </xf>
    <xf numFmtId="0" fontId="26" fillId="5" borderId="0"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7" fillId="5" borderId="13" xfId="0" applyFont="1" applyFill="1" applyBorder="1" applyAlignment="1">
      <alignment horizontal="left" vertical="center" wrapText="1"/>
    </xf>
    <xf numFmtId="0" fontId="22" fillId="2" borderId="12" xfId="0" applyFont="1" applyFill="1" applyBorder="1" applyAlignment="1">
      <alignment horizontal="left" vertical="center" wrapText="1"/>
    </xf>
    <xf numFmtId="0" fontId="27" fillId="5" borderId="14"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7" fillId="5" borderId="15" xfId="0" applyFont="1" applyFill="1" applyBorder="1" applyAlignment="1">
      <alignment horizontal="left" vertical="center" wrapText="1"/>
    </xf>
    <xf numFmtId="0" fontId="22" fillId="2" borderId="16" xfId="0" applyFont="1" applyFill="1" applyBorder="1" applyAlignment="1">
      <alignment horizontal="left" vertical="center" wrapText="1"/>
    </xf>
    <xf numFmtId="0" fontId="20" fillId="2" borderId="0" xfId="0" applyFont="1" applyFill="1" applyBorder="1" applyAlignment="1"/>
    <xf numFmtId="0" fontId="15" fillId="2" borderId="1" xfId="0" applyFont="1" applyFill="1" applyBorder="1" applyAlignment="1">
      <alignment horizontal="left" vertical="center" wrapText="1"/>
    </xf>
    <xf numFmtId="0" fontId="13" fillId="4" borderId="10" xfId="0" applyFont="1" applyFill="1" applyBorder="1" applyAlignment="1">
      <alignment horizontal="center" vertical="center" wrapText="1"/>
    </xf>
    <xf numFmtId="0" fontId="12" fillId="4" borderId="4" xfId="0" applyFont="1" applyFill="1" applyBorder="1" applyAlignment="1">
      <alignment horizontal="center" vertical="center"/>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27" fillId="5" borderId="17" xfId="0" applyFont="1" applyFill="1" applyBorder="1" applyAlignment="1">
      <alignment horizontal="left" vertical="center" wrapText="1"/>
    </xf>
    <xf numFmtId="0" fontId="29" fillId="2" borderId="12"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0" fillId="2" borderId="0" xfId="0" applyFill="1" applyAlignment="1">
      <alignment horizontal="center"/>
    </xf>
    <xf numFmtId="0" fontId="30" fillId="2" borderId="0" xfId="0" applyFont="1" applyFill="1" applyBorder="1" applyAlignment="1">
      <alignment vertical="center" textRotation="90"/>
    </xf>
    <xf numFmtId="0" fontId="8" fillId="2" borderId="0" xfId="0" applyFont="1" applyFill="1" applyBorder="1" applyAlignment="1" applyProtection="1">
      <alignment horizontal="center" wrapText="1"/>
    </xf>
    <xf numFmtId="0" fontId="13" fillId="2" borderId="4" xfId="0" applyFont="1" applyFill="1" applyBorder="1" applyAlignment="1" applyProtection="1">
      <alignment horizontal="left" vertical="center" wrapText="1"/>
    </xf>
    <xf numFmtId="0" fontId="14" fillId="3" borderId="21"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23" fillId="3" borderId="0" xfId="0" applyFont="1" applyFill="1" applyBorder="1" applyAlignment="1">
      <alignment horizontal="center" vertical="center"/>
    </xf>
    <xf numFmtId="0" fontId="13" fillId="4" borderId="21" xfId="0" applyFont="1" applyFill="1" applyBorder="1" applyAlignment="1" applyProtection="1">
      <alignment horizontal="center" vertical="center" wrapText="1"/>
      <protection locked="0"/>
    </xf>
    <xf numFmtId="0" fontId="13" fillId="2" borderId="0" xfId="0" applyFont="1" applyFill="1" applyAlignment="1">
      <alignment wrapText="1"/>
    </xf>
    <xf numFmtId="0" fontId="31" fillId="2" borderId="0" xfId="0" applyFont="1" applyFill="1"/>
    <xf numFmtId="0" fontId="13" fillId="2" borderId="0" xfId="0" applyFont="1" applyFill="1"/>
    <xf numFmtId="0" fontId="11" fillId="2" borderId="0" xfId="0" applyFont="1" applyFill="1" applyAlignment="1">
      <alignment horizontal="left" vertical="center" wrapText="1"/>
    </xf>
    <xf numFmtId="0" fontId="11" fillId="2" borderId="0" xfId="0" applyFont="1" applyFill="1" applyAlignment="1">
      <alignment horizontal="center" vertical="center"/>
    </xf>
    <xf numFmtId="0" fontId="24" fillId="2" borderId="0" xfId="0" applyFont="1" applyFill="1" applyAlignment="1">
      <alignment horizontal="center" vertical="center"/>
    </xf>
    <xf numFmtId="0" fontId="32" fillId="2" borderId="9" xfId="0" applyFont="1" applyFill="1" applyBorder="1" applyAlignment="1">
      <alignment horizontal="center" vertical="center"/>
    </xf>
    <xf numFmtId="0" fontId="32" fillId="2" borderId="14" xfId="0" applyFont="1" applyFill="1" applyBorder="1" applyAlignment="1">
      <alignment horizontal="center" vertical="center"/>
    </xf>
    <xf numFmtId="0" fontId="32" fillId="2" borderId="11" xfId="0" applyFont="1" applyFill="1" applyBorder="1" applyAlignment="1">
      <alignment horizontal="center" vertical="center"/>
    </xf>
    <xf numFmtId="0" fontId="33" fillId="2" borderId="0" xfId="0" applyFont="1" applyFill="1" applyAlignment="1">
      <alignment horizontal="center" vertical="center"/>
    </xf>
    <xf numFmtId="0" fontId="13" fillId="2" borderId="4" xfId="0" applyFont="1" applyFill="1" applyBorder="1" applyAlignment="1">
      <alignment horizontal="center" vertical="center"/>
    </xf>
    <xf numFmtId="0" fontId="13" fillId="2" borderId="3" xfId="0" applyFont="1" applyFill="1" applyBorder="1" applyAlignment="1">
      <alignment horizontal="center" vertical="center"/>
    </xf>
    <xf numFmtId="0" fontId="12" fillId="2" borderId="0" xfId="0" applyFont="1" applyFill="1" applyAlignment="1">
      <alignment wrapText="1"/>
    </xf>
    <xf numFmtId="0" fontId="12" fillId="2" borderId="0" xfId="0" applyFont="1" applyFill="1" applyAlignment="1" applyProtection="1">
      <alignment wrapText="1"/>
    </xf>
    <xf numFmtId="0" fontId="0" fillId="2" borderId="12" xfId="0" applyFill="1" applyBorder="1" applyAlignment="1">
      <alignment horizontal="center" vertical="center"/>
    </xf>
    <xf numFmtId="0" fontId="13" fillId="2" borderId="6" xfId="0" applyFont="1" applyFill="1" applyBorder="1" applyAlignment="1" applyProtection="1">
      <alignment horizontal="left" vertical="center" wrapText="1"/>
    </xf>
    <xf numFmtId="0" fontId="0" fillId="2" borderId="6" xfId="0" applyFill="1" applyBorder="1" applyAlignment="1">
      <alignment horizontal="center" vertical="center"/>
    </xf>
    <xf numFmtId="0" fontId="13" fillId="2" borderId="0" xfId="0" applyFont="1" applyFill="1" applyAlignment="1">
      <alignment horizontal="left" vertical="center" wrapText="1"/>
    </xf>
    <xf numFmtId="0" fontId="15" fillId="2" borderId="0" xfId="0" applyFont="1" applyFill="1" applyBorder="1" applyAlignment="1" applyProtection="1">
      <alignment wrapText="1"/>
    </xf>
    <xf numFmtId="0" fontId="0" fillId="2" borderId="0" xfId="0" applyFill="1" applyAlignment="1">
      <alignment horizontal="center" vertical="center" wrapText="1"/>
    </xf>
    <xf numFmtId="0" fontId="13" fillId="2" borderId="0" xfId="0" applyFont="1" applyFill="1" applyBorder="1" applyAlignment="1">
      <alignment horizontal="center" vertical="center" wrapText="1"/>
    </xf>
    <xf numFmtId="0" fontId="15" fillId="2" borderId="0" xfId="0" applyFont="1" applyFill="1" applyBorder="1" applyAlignment="1" applyProtection="1">
      <alignment horizontal="left" vertical="center" wrapText="1"/>
    </xf>
    <xf numFmtId="0" fontId="0" fillId="2" borderId="0" xfId="0" applyFill="1" applyAlignment="1">
      <alignment horizontal="center" vertical="center"/>
    </xf>
    <xf numFmtId="0" fontId="34" fillId="0" borderId="0" xfId="0" applyFont="1"/>
    <xf numFmtId="0" fontId="13" fillId="2" borderId="15" xfId="0" applyFont="1" applyFill="1" applyBorder="1" applyAlignment="1" applyProtection="1">
      <alignment horizontal="center" vertical="center" wrapText="1"/>
    </xf>
    <xf numFmtId="0" fontId="13" fillId="2" borderId="7" xfId="0" applyFont="1" applyFill="1" applyBorder="1" applyAlignment="1" applyProtection="1">
      <alignment horizontal="center" vertical="center" wrapText="1"/>
    </xf>
    <xf numFmtId="0" fontId="0" fillId="2" borderId="0" xfId="0" applyFill="1" applyAlignment="1" applyProtection="1">
      <alignment horizontal="left" vertical="center" wrapText="1"/>
    </xf>
    <xf numFmtId="0" fontId="13" fillId="2" borderId="1"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4" borderId="16"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28" fillId="5" borderId="10" xfId="0" applyFont="1" applyFill="1" applyBorder="1" applyAlignment="1" applyProtection="1">
      <alignment horizontal="center" vertical="center" textRotation="90" wrapText="1"/>
    </xf>
    <xf numFmtId="0" fontId="28" fillId="5" borderId="5" xfId="0" applyFont="1" applyFill="1" applyBorder="1" applyAlignment="1" applyProtection="1">
      <alignment vertical="center" textRotation="90" wrapText="1"/>
    </xf>
    <xf numFmtId="0" fontId="13" fillId="2" borderId="10"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4" borderId="24" xfId="0"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wrapText="1"/>
    </xf>
    <xf numFmtId="0" fontId="36" fillId="2" borderId="0" xfId="0" applyFont="1" applyFill="1" applyAlignment="1" applyProtection="1">
      <alignment horizontal="center" vertical="center" wrapText="1"/>
    </xf>
    <xf numFmtId="0" fontId="36" fillId="2" borderId="2" xfId="0" applyFont="1" applyFill="1" applyBorder="1" applyAlignment="1" applyProtection="1">
      <alignment horizontal="center" vertical="center" wrapText="1"/>
    </xf>
    <xf numFmtId="0" fontId="37" fillId="4" borderId="1" xfId="0" applyFont="1" applyFill="1" applyBorder="1" applyAlignment="1" applyProtection="1">
      <alignment horizontal="center" vertical="center" wrapText="1"/>
      <protection locked="0"/>
    </xf>
    <xf numFmtId="0" fontId="38" fillId="2" borderId="0" xfId="0" applyFont="1" applyFill="1" applyAlignment="1" applyProtection="1">
      <alignment horizontal="left" vertical="center"/>
    </xf>
    <xf numFmtId="0" fontId="13" fillId="2" borderId="9"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28" fillId="5" borderId="16" xfId="0" applyFont="1" applyFill="1" applyBorder="1" applyAlignment="1" applyProtection="1">
      <alignment horizontal="center" vertical="center" textRotation="90" wrapText="1"/>
    </xf>
    <xf numFmtId="0" fontId="13" fillId="2" borderId="2"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7" xfId="0" applyFont="1" applyFill="1" applyBorder="1" applyAlignment="1" applyProtection="1">
      <alignment horizontal="left" vertical="center" wrapText="1"/>
    </xf>
    <xf numFmtId="0" fontId="32" fillId="2" borderId="4" xfId="0" applyFont="1" applyFill="1" applyBorder="1" applyAlignment="1" applyProtection="1">
      <alignment horizontal="left" vertical="center" wrapText="1"/>
    </xf>
    <xf numFmtId="0" fontId="13" fillId="2" borderId="0" xfId="0" applyFont="1" applyFill="1" applyAlignment="1" applyProtection="1">
      <alignment horizontal="left" vertical="center" wrapText="1"/>
    </xf>
    <xf numFmtId="0" fontId="13" fillId="2" borderId="3" xfId="0" applyFont="1" applyFill="1" applyBorder="1" applyAlignment="1" applyProtection="1">
      <alignment horizontal="left" vertical="center" wrapText="1"/>
    </xf>
    <xf numFmtId="0" fontId="24" fillId="2" borderId="0" xfId="0" applyFont="1" applyFill="1" applyAlignment="1" applyProtection="1">
      <alignment wrapText="1"/>
    </xf>
    <xf numFmtId="0" fontId="13" fillId="2" borderId="9" xfId="0" applyFont="1" applyFill="1" applyBorder="1" applyAlignment="1">
      <alignment vertical="center" wrapText="1"/>
    </xf>
    <xf numFmtId="0" fontId="13" fillId="2" borderId="11" xfId="0" applyFont="1" applyFill="1" applyBorder="1" applyAlignment="1">
      <alignment vertical="center" wrapText="1"/>
    </xf>
    <xf numFmtId="0" fontId="13" fillId="4" borderId="5" xfId="0" applyFont="1" applyFill="1" applyBorder="1" applyAlignment="1">
      <alignment horizontal="center" vertical="center" wrapText="1"/>
    </xf>
    <xf numFmtId="0" fontId="13" fillId="2" borderId="5" xfId="0" applyFont="1" applyFill="1" applyBorder="1" applyAlignment="1">
      <alignment vertical="center" wrapText="1"/>
    </xf>
    <xf numFmtId="0" fontId="12" fillId="4" borderId="3" xfId="0" applyFont="1" applyFill="1" applyBorder="1" applyAlignment="1">
      <alignment horizontal="center" vertical="center"/>
    </xf>
    <xf numFmtId="0" fontId="32" fillId="2" borderId="15" xfId="0" applyFont="1" applyFill="1" applyBorder="1" applyAlignment="1" applyProtection="1">
      <alignment horizontal="center" vertical="center" wrapText="1"/>
    </xf>
    <xf numFmtId="0" fontId="32" fillId="2" borderId="16" xfId="0" applyFont="1" applyFill="1" applyBorder="1" applyAlignment="1" applyProtection="1">
      <alignment horizontal="center" vertical="center" wrapText="1"/>
    </xf>
    <xf numFmtId="0" fontId="29" fillId="2" borderId="0" xfId="0" applyFont="1" applyFill="1" applyAlignment="1" applyProtection="1">
      <alignment wrapText="1"/>
    </xf>
    <xf numFmtId="0" fontId="13" fillId="2" borderId="1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24"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14"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0" fillId="2" borderId="0" xfId="0" applyFill="1" applyAlignment="1">
      <alignment horizontal="center" vertical="center"/>
    </xf>
    <xf numFmtId="0" fontId="13" fillId="2" borderId="2" xfId="0" applyFont="1" applyFill="1" applyBorder="1" applyAlignment="1">
      <alignment horizontal="center" vertical="center" wrapText="1"/>
    </xf>
    <xf numFmtId="0" fontId="13" fillId="4" borderId="25" xfId="0" applyFont="1" applyFill="1" applyBorder="1" applyAlignment="1" applyProtection="1">
      <alignment horizontal="center" vertical="center" wrapText="1"/>
      <protection locked="0"/>
    </xf>
    <xf numFmtId="0" fontId="0" fillId="2" borderId="0" xfId="0" applyFill="1" applyAlignment="1">
      <alignment horizontal="center" vertical="center"/>
    </xf>
    <xf numFmtId="0" fontId="12" fillId="4" borderId="4"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39" fillId="2" borderId="5" xfId="0" applyFont="1" applyFill="1" applyBorder="1" applyAlignment="1">
      <alignment horizontal="center" vertical="center" wrapText="1"/>
    </xf>
    <xf numFmtId="0" fontId="39" fillId="4" borderId="5" xfId="0" applyFont="1" applyFill="1" applyBorder="1" applyAlignment="1" applyProtection="1">
      <alignment horizontal="center" vertical="center" wrapText="1"/>
      <protection locked="0"/>
    </xf>
    <xf numFmtId="0" fontId="39" fillId="2" borderId="7" xfId="0" applyFont="1" applyFill="1" applyBorder="1" applyAlignment="1" applyProtection="1">
      <alignment horizontal="left" vertical="center" wrapText="1"/>
    </xf>
    <xf numFmtId="0" fontId="13" fillId="2" borderId="2"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28" fillId="5" borderId="16" xfId="0" applyFont="1" applyFill="1" applyBorder="1" applyAlignment="1" applyProtection="1">
      <alignment horizontal="center" vertical="center" textRotation="90" wrapText="1"/>
    </xf>
    <xf numFmtId="0" fontId="13" fillId="2" borderId="20"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0" fillId="2" borderId="0" xfId="0" applyFill="1" applyAlignment="1">
      <alignment horizontal="center" vertical="center"/>
    </xf>
    <xf numFmtId="0" fontId="13" fillId="2" borderId="10"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28" fillId="5" borderId="16" xfId="0" applyFont="1" applyFill="1" applyBorder="1" applyAlignment="1" applyProtection="1">
      <alignment horizontal="center" vertical="center" textRotation="90" wrapText="1"/>
    </xf>
    <xf numFmtId="0" fontId="13" fillId="2" borderId="16" xfId="0" applyFont="1" applyFill="1" applyBorder="1" applyAlignment="1" applyProtection="1">
      <alignment horizontal="center" vertical="center" wrapText="1"/>
    </xf>
    <xf numFmtId="0" fontId="13" fillId="2" borderId="13"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2" fillId="4" borderId="6" xfId="0" applyFont="1" applyFill="1" applyBorder="1" applyAlignment="1" applyProtection="1">
      <alignment horizontal="center" vertical="center"/>
      <protection locked="0"/>
    </xf>
    <xf numFmtId="0" fontId="32" fillId="4" borderId="16" xfId="0" applyFont="1" applyFill="1" applyBorder="1" applyAlignment="1" applyProtection="1">
      <alignment horizontal="center" vertical="center" wrapText="1"/>
      <protection locked="0"/>
    </xf>
    <xf numFmtId="0" fontId="32" fillId="2" borderId="7" xfId="0" applyFont="1" applyFill="1" applyBorder="1" applyAlignment="1" applyProtection="1">
      <alignment vertical="center" wrapText="1"/>
    </xf>
    <xf numFmtId="0" fontId="32" fillId="4" borderId="7" xfId="0"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0" fillId="2" borderId="0" xfId="0" applyFill="1" applyAlignment="1">
      <alignment horizontal="center" vertical="center"/>
    </xf>
    <xf numFmtId="0" fontId="13" fillId="2" borderId="5"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2" xfId="0" applyFont="1" applyFill="1" applyBorder="1" applyAlignment="1">
      <alignment horizontal="center" vertical="center"/>
    </xf>
    <xf numFmtId="0" fontId="13" fillId="2" borderId="7" xfId="0" applyFont="1" applyFill="1" applyBorder="1" applyAlignment="1" applyProtection="1">
      <alignment vertical="center" wrapText="1"/>
    </xf>
    <xf numFmtId="0" fontId="13" fillId="2" borderId="20" xfId="0" applyFont="1" applyFill="1" applyBorder="1" applyAlignment="1">
      <alignment horizontal="left" vertical="center" wrapText="1"/>
    </xf>
    <xf numFmtId="0" fontId="13" fillId="2" borderId="19"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4" fillId="2" borderId="0" xfId="0" applyFont="1" applyFill="1" applyBorder="1" applyAlignment="1" applyProtection="1">
      <alignment vertical="center"/>
    </xf>
    <xf numFmtId="0" fontId="11" fillId="2" borderId="0" xfId="0" applyFont="1" applyFill="1" applyBorder="1" applyAlignment="1">
      <alignment vertical="center"/>
    </xf>
    <xf numFmtId="0" fontId="21" fillId="4" borderId="16" xfId="0" applyFont="1" applyFill="1" applyBorder="1" applyAlignment="1" applyProtection="1">
      <alignment horizontal="center" vertical="center" wrapText="1"/>
      <protection locked="0"/>
    </xf>
    <xf numFmtId="0" fontId="21" fillId="4" borderId="7" xfId="0" applyFont="1" applyFill="1" applyBorder="1" applyAlignment="1" applyProtection="1">
      <alignment horizontal="center" vertical="center" wrapText="1"/>
      <protection locked="0"/>
    </xf>
    <xf numFmtId="0" fontId="15" fillId="2" borderId="10" xfId="0" applyFont="1" applyFill="1" applyBorder="1" applyAlignment="1">
      <alignment horizontal="center" vertical="center"/>
    </xf>
    <xf numFmtId="0" fontId="15" fillId="2" borderId="4" xfId="0" applyFont="1" applyFill="1" applyBorder="1" applyAlignment="1">
      <alignment horizontal="left" vertical="center" wrapText="1"/>
    </xf>
    <xf numFmtId="0" fontId="32" fillId="2" borderId="0" xfId="0" applyFont="1" applyFill="1" applyAlignment="1">
      <alignment horizontal="center" vertical="center"/>
    </xf>
    <xf numFmtId="0" fontId="32"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3" fillId="2" borderId="10"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0" fillId="2" borderId="0" xfId="0" applyFill="1" applyAlignment="1">
      <alignment horizontal="center" vertical="center"/>
    </xf>
    <xf numFmtId="0" fontId="20" fillId="5" borderId="0" xfId="0" applyFont="1" applyFill="1" applyAlignment="1" applyProtection="1">
      <alignment horizontal="center"/>
    </xf>
    <xf numFmtId="0" fontId="27" fillId="2" borderId="0" xfId="0" applyFont="1" applyFill="1" applyBorder="1" applyAlignment="1" applyProtection="1">
      <alignment horizontal="center" vertical="center" wrapText="1"/>
    </xf>
    <xf numFmtId="0" fontId="14" fillId="3" borderId="18" xfId="0" applyFont="1" applyFill="1" applyBorder="1" applyAlignment="1" applyProtection="1">
      <alignment horizontal="center" vertical="center"/>
    </xf>
    <xf numFmtId="0" fontId="14" fillId="3" borderId="23" xfId="0" applyFont="1" applyFill="1" applyBorder="1" applyAlignment="1" applyProtection="1">
      <alignment horizontal="center" vertical="center"/>
    </xf>
    <xf numFmtId="0" fontId="14" fillId="3" borderId="25" xfId="0" applyFont="1" applyFill="1" applyBorder="1" applyAlignment="1" applyProtection="1">
      <alignment horizontal="center" vertical="center"/>
    </xf>
    <xf numFmtId="0" fontId="14" fillId="3" borderId="21" xfId="0" applyFont="1" applyFill="1" applyBorder="1" applyAlignment="1" applyProtection="1">
      <alignment horizontal="center" vertical="center"/>
    </xf>
    <xf numFmtId="0" fontId="14" fillId="3" borderId="27"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14" fillId="3" borderId="28" xfId="0" applyFont="1" applyFill="1" applyBorder="1" applyAlignment="1" applyProtection="1">
      <alignment horizontal="center" vertical="center"/>
    </xf>
    <xf numFmtId="0" fontId="23" fillId="3" borderId="0" xfId="0" applyFont="1" applyFill="1" applyBorder="1" applyAlignment="1" applyProtection="1">
      <alignment horizontal="center" vertical="center"/>
    </xf>
    <xf numFmtId="0" fontId="35" fillId="5" borderId="7" xfId="0" applyFont="1" applyFill="1" applyBorder="1" applyAlignment="1" applyProtection="1">
      <alignment horizontal="center" vertical="center" wrapText="1"/>
    </xf>
    <xf numFmtId="0" fontId="35" fillId="5" borderId="24" xfId="0" applyFont="1" applyFill="1" applyBorder="1" applyAlignment="1" applyProtection="1">
      <alignment horizontal="center" vertical="center" wrapText="1"/>
    </xf>
    <xf numFmtId="0" fontId="35" fillId="5" borderId="15" xfId="0" applyFont="1" applyFill="1" applyBorder="1" applyAlignment="1" applyProtection="1">
      <alignment horizontal="center" vertical="center" wrapText="1"/>
    </xf>
    <xf numFmtId="0" fontId="35" fillId="5" borderId="6" xfId="0" applyFont="1" applyFill="1" applyBorder="1" applyAlignment="1" applyProtection="1">
      <alignment horizontal="center" vertical="center" wrapText="1"/>
    </xf>
    <xf numFmtId="0" fontId="35" fillId="5" borderId="17" xfId="0" applyFont="1" applyFill="1" applyBorder="1" applyAlignment="1" applyProtection="1">
      <alignment horizontal="center" vertical="center" wrapText="1"/>
    </xf>
    <xf numFmtId="0" fontId="35" fillId="5" borderId="13" xfId="0" applyFont="1" applyFill="1" applyBorder="1" applyAlignment="1" applyProtection="1">
      <alignment horizontal="center" vertical="center" wrapText="1"/>
    </xf>
    <xf numFmtId="0" fontId="0" fillId="2" borderId="18" xfId="0" applyFill="1" applyBorder="1" applyAlignment="1" applyProtection="1">
      <alignment horizontal="center" vertical="center"/>
    </xf>
    <xf numFmtId="0" fontId="0" fillId="2" borderId="12" xfId="0" applyFill="1" applyBorder="1" applyAlignment="1" applyProtection="1">
      <alignment horizontal="center" vertical="center"/>
    </xf>
    <xf numFmtId="0" fontId="51" fillId="8" borderId="25" xfId="0" applyFont="1" applyFill="1" applyBorder="1" applyAlignment="1" applyProtection="1">
      <alignment horizontal="center" vertical="center" wrapText="1"/>
    </xf>
    <xf numFmtId="0" fontId="51" fillId="8" borderId="0" xfId="0" applyFont="1" applyFill="1" applyBorder="1" applyAlignment="1" applyProtection="1">
      <alignment horizontal="center" vertical="center" wrapText="1"/>
    </xf>
    <xf numFmtId="0" fontId="51" fillId="8" borderId="27" xfId="0" applyFont="1" applyFill="1" applyBorder="1" applyAlignment="1" applyProtection="1">
      <alignment horizontal="center" vertical="center" wrapText="1"/>
    </xf>
    <xf numFmtId="0" fontId="51" fillId="8" borderId="6" xfId="0" applyFont="1" applyFill="1" applyBorder="1" applyAlignment="1" applyProtection="1">
      <alignment horizontal="center" vertical="center" wrapText="1"/>
    </xf>
    <xf numFmtId="0" fontId="51" fillId="8" borderId="17" xfId="0" applyFont="1" applyFill="1" applyBorder="1" applyAlignment="1" applyProtection="1">
      <alignment horizontal="center" vertical="center" wrapText="1"/>
    </xf>
    <xf numFmtId="0" fontId="51" fillId="8" borderId="13" xfId="0" applyFont="1" applyFill="1" applyBorder="1" applyAlignment="1" applyProtection="1">
      <alignment horizontal="center" vertical="center" wrapText="1"/>
    </xf>
    <xf numFmtId="0" fontId="28" fillId="5" borderId="29" xfId="0" applyFont="1" applyFill="1" applyBorder="1" applyAlignment="1" applyProtection="1">
      <alignment horizontal="center" vertical="center" textRotation="90" wrapText="1"/>
    </xf>
    <xf numFmtId="0" fontId="28" fillId="5" borderId="18" xfId="0" applyFont="1" applyFill="1" applyBorder="1" applyAlignment="1" applyProtection="1">
      <alignment horizontal="center" vertical="center" textRotation="90" wrapText="1"/>
    </xf>
    <xf numFmtId="0" fontId="28" fillId="5" borderId="12" xfId="0" applyFont="1" applyFill="1" applyBorder="1" applyAlignment="1" applyProtection="1">
      <alignment horizontal="center" vertical="center" textRotation="90" wrapText="1"/>
    </xf>
    <xf numFmtId="0" fontId="28" fillId="5" borderId="2" xfId="0" applyFont="1" applyFill="1" applyBorder="1" applyAlignment="1" applyProtection="1">
      <alignment horizontal="center" vertical="center" textRotation="90" wrapText="1"/>
    </xf>
    <xf numFmtId="0" fontId="28" fillId="5" borderId="5" xfId="0" applyFont="1" applyFill="1" applyBorder="1" applyAlignment="1" applyProtection="1">
      <alignment horizontal="center" vertical="center" textRotation="90" wrapText="1"/>
    </xf>
    <xf numFmtId="0" fontId="35" fillId="5" borderId="16" xfId="0" applyFont="1" applyFill="1" applyBorder="1" applyAlignment="1" applyProtection="1">
      <alignment horizontal="center" vertical="center" wrapText="1"/>
    </xf>
    <xf numFmtId="0" fontId="35" fillId="5" borderId="12" xfId="0" applyFont="1" applyFill="1" applyBorder="1" applyAlignment="1" applyProtection="1">
      <alignment horizontal="center" vertical="center" wrapText="1"/>
    </xf>
    <xf numFmtId="0" fontId="0" fillId="2" borderId="16" xfId="0" applyFill="1" applyBorder="1" applyAlignment="1" applyProtection="1">
      <alignment horizontal="center" vertical="center"/>
    </xf>
    <xf numFmtId="0" fontId="50" fillId="7" borderId="7" xfId="0" applyFont="1" applyFill="1" applyBorder="1" applyAlignment="1" applyProtection="1">
      <alignment horizontal="center" vertical="center" wrapText="1"/>
    </xf>
    <xf numFmtId="0" fontId="50" fillId="7" borderId="24" xfId="0" applyFont="1" applyFill="1" applyBorder="1" applyAlignment="1" applyProtection="1">
      <alignment horizontal="center" vertical="center" wrapText="1"/>
    </xf>
    <xf numFmtId="0" fontId="50" fillId="7" borderId="15" xfId="0" applyFont="1" applyFill="1" applyBorder="1" applyAlignment="1" applyProtection="1">
      <alignment horizontal="center" vertical="center" wrapText="1"/>
    </xf>
    <xf numFmtId="0" fontId="50" fillId="7" borderId="6" xfId="0" applyFont="1" applyFill="1" applyBorder="1" applyAlignment="1" applyProtection="1">
      <alignment horizontal="center" vertical="center" wrapText="1"/>
    </xf>
    <xf numFmtId="0" fontId="50" fillId="7" borderId="17" xfId="0" applyFont="1" applyFill="1" applyBorder="1" applyAlignment="1" applyProtection="1">
      <alignment horizontal="center" vertical="center" wrapText="1"/>
    </xf>
    <xf numFmtId="0" fontId="50" fillId="7" borderId="13" xfId="0" applyFont="1" applyFill="1" applyBorder="1" applyAlignment="1" applyProtection="1">
      <alignment horizontal="center" vertical="center" wrapText="1"/>
    </xf>
    <xf numFmtId="0" fontId="0" fillId="2" borderId="25"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27"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17" xfId="0" applyFill="1" applyBorder="1" applyAlignment="1" applyProtection="1">
      <alignment horizontal="center" vertical="center" wrapText="1"/>
    </xf>
    <xf numFmtId="0" fontId="0" fillId="2" borderId="13" xfId="0"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28" fillId="5" borderId="10" xfId="0" applyFont="1" applyFill="1" applyBorder="1" applyAlignment="1" applyProtection="1">
      <alignment horizontal="center" vertical="center" textRotation="90" wrapText="1"/>
    </xf>
    <xf numFmtId="0" fontId="28" fillId="5" borderId="16" xfId="0" applyFont="1" applyFill="1" applyBorder="1" applyAlignment="1" applyProtection="1">
      <alignment horizontal="center" vertical="center" textRotation="90" wrapText="1"/>
    </xf>
    <xf numFmtId="0" fontId="22" fillId="2" borderId="0" xfId="0" applyFont="1" applyFill="1" applyBorder="1" applyAlignment="1" applyProtection="1">
      <alignment horizontal="right" wrapText="1"/>
    </xf>
    <xf numFmtId="0" fontId="28" fillId="5" borderId="9" xfId="0" applyFont="1" applyFill="1" applyBorder="1" applyAlignment="1" applyProtection="1">
      <alignment horizontal="center" vertical="center" textRotation="90" wrapText="1"/>
    </xf>
    <xf numFmtId="0" fontId="28" fillId="5" borderId="14" xfId="0" applyFont="1" applyFill="1" applyBorder="1" applyAlignment="1" applyProtection="1">
      <alignment horizontal="center" vertical="center" textRotation="90" wrapText="1"/>
    </xf>
    <xf numFmtId="0" fontId="28" fillId="5" borderId="11" xfId="0" applyFont="1" applyFill="1" applyBorder="1" applyAlignment="1" applyProtection="1">
      <alignment horizontal="center" vertical="center" textRotation="90" wrapText="1"/>
    </xf>
    <xf numFmtId="0" fontId="13" fillId="2" borderId="1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xf>
    <xf numFmtId="0" fontId="13" fillId="2" borderId="5" xfId="0" applyFont="1" applyFill="1" applyBorder="1" applyAlignment="1" applyProtection="1">
      <alignment horizontal="center" vertical="center" wrapText="1"/>
    </xf>
    <xf numFmtId="0" fontId="28" fillId="5" borderId="23" xfId="0" applyFont="1" applyFill="1" applyBorder="1" applyAlignment="1" applyProtection="1">
      <alignment horizontal="center" vertical="center" textRotation="90" wrapText="1"/>
    </xf>
    <xf numFmtId="0" fontId="13" fillId="2" borderId="3" xfId="0" applyFont="1" applyFill="1" applyBorder="1" applyAlignment="1" applyProtection="1">
      <alignment horizontal="center" vertical="center" wrapText="1"/>
    </xf>
    <xf numFmtId="0" fontId="13" fillId="2" borderId="26"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0" fillId="2" borderId="0" xfId="0" applyFill="1" applyAlignment="1" applyProtection="1">
      <alignment horizontal="center" vertical="center" wrapText="1"/>
    </xf>
    <xf numFmtId="0" fontId="14" fillId="3" borderId="6" xfId="0" applyFont="1" applyFill="1" applyBorder="1" applyAlignment="1" applyProtection="1">
      <alignment horizontal="center" vertical="center"/>
    </xf>
    <xf numFmtId="0" fontId="13" fillId="2" borderId="19"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9" fillId="2" borderId="0" xfId="0" applyFont="1" applyFill="1" applyBorder="1" applyAlignment="1" applyProtection="1">
      <alignment horizontal="right" vertical="center"/>
    </xf>
    <xf numFmtId="0" fontId="40" fillId="6" borderId="0" xfId="0" applyFont="1" applyFill="1" applyAlignment="1" applyProtection="1">
      <alignment horizontal="center" vertical="center"/>
    </xf>
    <xf numFmtId="0" fontId="0" fillId="2" borderId="25" xfId="0" applyFill="1" applyBorder="1" applyAlignment="1" applyProtection="1">
      <alignment horizontal="center" vertical="center"/>
    </xf>
    <xf numFmtId="0" fontId="0" fillId="2" borderId="6" xfId="0" applyFill="1" applyBorder="1" applyAlignment="1" applyProtection="1">
      <alignment horizontal="center" vertical="center"/>
    </xf>
    <xf numFmtId="0" fontId="13" fillId="2" borderId="4" xfId="0" applyFont="1" applyFill="1" applyBorder="1" applyAlignment="1" applyProtection="1">
      <alignment horizontal="center" vertical="center" wrapText="1"/>
    </xf>
    <xf numFmtId="0" fontId="28" fillId="5" borderId="18" xfId="0" applyFont="1" applyFill="1" applyBorder="1" applyAlignment="1">
      <alignment horizontal="center" vertical="center" textRotation="90" wrapText="1"/>
    </xf>
    <xf numFmtId="0" fontId="28" fillId="5" borderId="12" xfId="0" applyFont="1" applyFill="1" applyBorder="1" applyAlignment="1">
      <alignment horizontal="center" vertical="center" textRotation="90" wrapText="1"/>
    </xf>
    <xf numFmtId="0" fontId="20" fillId="5" borderId="0" xfId="0" applyFont="1" applyFill="1" applyAlignment="1">
      <alignment horizontal="center"/>
    </xf>
    <xf numFmtId="0" fontId="14" fillId="3" borderId="18"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27" xfId="0" applyFont="1" applyFill="1" applyBorder="1" applyAlignment="1">
      <alignment horizontal="center" vertical="center"/>
    </xf>
    <xf numFmtId="0" fontId="14" fillId="3" borderId="22" xfId="0" applyFont="1" applyFill="1" applyBorder="1" applyAlignment="1">
      <alignment horizontal="center" vertical="center"/>
    </xf>
    <xf numFmtId="0" fontId="41" fillId="2" borderId="0" xfId="0" applyFont="1" applyFill="1" applyBorder="1" applyAlignment="1">
      <alignment horizontal="center" vertical="center" wrapText="1"/>
    </xf>
    <xf numFmtId="0" fontId="28" fillId="5" borderId="16" xfId="0" applyFont="1" applyFill="1" applyBorder="1" applyAlignment="1">
      <alignment horizontal="center" vertical="center" textRotation="90" wrapText="1"/>
    </xf>
    <xf numFmtId="0" fontId="28" fillId="5" borderId="23" xfId="0" applyFont="1" applyFill="1" applyBorder="1" applyAlignment="1">
      <alignment horizontal="center" vertical="center" textRotation="90" wrapText="1"/>
    </xf>
    <xf numFmtId="0" fontId="0" fillId="2" borderId="7"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3" xfId="0"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35" fillId="5" borderId="7" xfId="0" applyFont="1" applyFill="1" applyBorder="1" applyAlignment="1">
      <alignment horizontal="center" vertical="center" wrapText="1"/>
    </xf>
    <xf numFmtId="0" fontId="35" fillId="5" borderId="24" xfId="0" applyFont="1" applyFill="1" applyBorder="1" applyAlignment="1">
      <alignment horizontal="center" vertical="center" wrapText="1"/>
    </xf>
    <xf numFmtId="0" fontId="35" fillId="5" borderId="15" xfId="0" applyFont="1" applyFill="1" applyBorder="1" applyAlignment="1">
      <alignment horizontal="center" vertical="center" wrapText="1"/>
    </xf>
    <xf numFmtId="0" fontId="35" fillId="5" borderId="6" xfId="0" applyFont="1" applyFill="1" applyBorder="1" applyAlignment="1">
      <alignment horizontal="center" vertical="center" wrapText="1"/>
    </xf>
    <xf numFmtId="0" fontId="35" fillId="5" borderId="17" xfId="0" applyFont="1" applyFill="1" applyBorder="1" applyAlignment="1">
      <alignment horizontal="center" vertical="center" wrapText="1"/>
    </xf>
    <xf numFmtId="0" fontId="35" fillId="5" borderId="13" xfId="0" applyFont="1" applyFill="1" applyBorder="1" applyAlignment="1">
      <alignment horizontal="center" vertical="center" wrapText="1"/>
    </xf>
    <xf numFmtId="0" fontId="14" fillId="3" borderId="28" xfId="0" applyFont="1" applyFill="1" applyBorder="1" applyAlignment="1">
      <alignment horizontal="center" vertical="center"/>
    </xf>
    <xf numFmtId="0" fontId="23" fillId="3" borderId="0" xfId="0" applyFont="1" applyFill="1" applyBorder="1" applyAlignment="1">
      <alignment horizontal="center" vertical="center"/>
    </xf>
    <xf numFmtId="0" fontId="13" fillId="2" borderId="5" xfId="0" applyFont="1" applyFill="1" applyBorder="1" applyAlignment="1">
      <alignment horizontal="center" vertical="center" wrapText="1"/>
    </xf>
    <xf numFmtId="0" fontId="0" fillId="2" borderId="16" xfId="0" applyFill="1" applyBorder="1" applyAlignment="1">
      <alignment horizontal="center" vertical="center"/>
    </xf>
    <xf numFmtId="0" fontId="0" fillId="2" borderId="12" xfId="0" applyFill="1" applyBorder="1" applyAlignment="1">
      <alignment horizontal="center" vertical="center"/>
    </xf>
    <xf numFmtId="0" fontId="13" fillId="2" borderId="1"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42" fillId="2" borderId="0" xfId="0" applyFont="1" applyFill="1" applyAlignment="1">
      <alignment horizontal="center" vertical="center"/>
    </xf>
    <xf numFmtId="0" fontId="35" fillId="5" borderId="16" xfId="0" applyFont="1" applyFill="1" applyBorder="1" applyAlignment="1">
      <alignment horizontal="center" vertical="center" wrapText="1"/>
    </xf>
    <xf numFmtId="0" fontId="35" fillId="5" borderId="12" xfId="0" applyFont="1" applyFill="1" applyBorder="1" applyAlignment="1">
      <alignment horizontal="center" vertical="center" wrapText="1"/>
    </xf>
    <xf numFmtId="0" fontId="0" fillId="2" borderId="2" xfId="0" applyFill="1" applyBorder="1" applyAlignment="1">
      <alignment horizontal="center" vertical="center"/>
    </xf>
    <xf numFmtId="0" fontId="28" fillId="5" borderId="29" xfId="0" applyFont="1" applyFill="1" applyBorder="1" applyAlignment="1">
      <alignment horizontal="center" vertical="center" textRotation="90" wrapText="1"/>
    </xf>
    <xf numFmtId="0" fontId="35" fillId="5" borderId="9" xfId="0" applyFont="1" applyFill="1" applyBorder="1" applyAlignment="1">
      <alignment horizontal="center" vertical="center" wrapText="1"/>
    </xf>
    <xf numFmtId="0" fontId="35" fillId="5" borderId="1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3" fillId="3" borderId="18" xfId="0" applyFont="1" applyFill="1" applyBorder="1" applyAlignment="1">
      <alignment horizontal="center" vertical="center"/>
    </xf>
    <xf numFmtId="0" fontId="23" fillId="3" borderId="23" xfId="0" applyFont="1" applyFill="1" applyBorder="1" applyAlignment="1">
      <alignment horizontal="center" vertical="center"/>
    </xf>
    <xf numFmtId="0" fontId="23" fillId="3" borderId="25" xfId="0" applyFont="1" applyFill="1" applyBorder="1" applyAlignment="1">
      <alignment horizontal="center" vertical="center"/>
    </xf>
    <xf numFmtId="0" fontId="23" fillId="3" borderId="21" xfId="0" applyFont="1" applyFill="1" applyBorder="1" applyAlignment="1">
      <alignment horizontal="center" vertical="center"/>
    </xf>
    <xf numFmtId="0" fontId="0" fillId="2" borderId="0" xfId="0" applyFill="1" applyAlignment="1">
      <alignment horizontal="center" vertical="center"/>
    </xf>
    <xf numFmtId="0" fontId="28" fillId="5" borderId="10" xfId="0" applyFont="1" applyFill="1" applyBorder="1" applyAlignment="1">
      <alignment horizontal="center" vertical="center" textRotation="90" wrapText="1"/>
    </xf>
    <xf numFmtId="0" fontId="28" fillId="5" borderId="5" xfId="0" applyFont="1" applyFill="1" applyBorder="1" applyAlignment="1">
      <alignment horizontal="center" vertical="center" textRotation="90" wrapText="1"/>
    </xf>
    <xf numFmtId="0" fontId="28" fillId="5" borderId="9" xfId="0" applyFont="1" applyFill="1" applyBorder="1" applyAlignment="1">
      <alignment horizontal="center" vertical="center" textRotation="90" wrapText="1"/>
    </xf>
    <xf numFmtId="0" fontId="28" fillId="5" borderId="13" xfId="0" applyFont="1" applyFill="1" applyBorder="1" applyAlignment="1">
      <alignment horizontal="center" vertical="center" textRotation="90" wrapText="1"/>
    </xf>
    <xf numFmtId="0" fontId="28" fillId="5" borderId="14" xfId="0" applyFont="1" applyFill="1" applyBorder="1" applyAlignment="1">
      <alignment horizontal="center" vertical="center" textRotation="90" wrapText="1"/>
    </xf>
    <xf numFmtId="0" fontId="28" fillId="5" borderId="11" xfId="0" applyFont="1" applyFill="1" applyBorder="1" applyAlignment="1">
      <alignment horizontal="center" vertical="center" textRotation="90" wrapText="1"/>
    </xf>
    <xf numFmtId="0" fontId="23" fillId="3" borderId="28" xfId="0" applyFont="1" applyFill="1" applyBorder="1" applyAlignment="1">
      <alignment horizontal="center" vertical="center"/>
    </xf>
    <xf numFmtId="0" fontId="23" fillId="3" borderId="27" xfId="0" applyFont="1" applyFill="1" applyBorder="1" applyAlignment="1">
      <alignment horizontal="center" vertical="center"/>
    </xf>
    <xf numFmtId="0" fontId="35" fillId="5" borderId="2" xfId="0" applyFont="1" applyFill="1" applyBorder="1" applyAlignment="1">
      <alignment horizontal="center" vertical="center" wrapText="1"/>
    </xf>
    <xf numFmtId="0" fontId="28" fillId="5" borderId="30" xfId="0" applyFont="1" applyFill="1" applyBorder="1" applyAlignment="1">
      <alignment horizontal="center" vertical="center" textRotation="90" wrapText="1"/>
    </xf>
    <xf numFmtId="0" fontId="28" fillId="5" borderId="27" xfId="0" applyFont="1" applyFill="1" applyBorder="1" applyAlignment="1">
      <alignment horizontal="center" vertical="center" textRotation="90" wrapText="1"/>
    </xf>
    <xf numFmtId="0" fontId="28" fillId="5" borderId="28" xfId="0" applyFont="1" applyFill="1" applyBorder="1" applyAlignment="1">
      <alignment horizontal="center" vertical="center" textRotation="90" wrapText="1"/>
    </xf>
    <xf numFmtId="0" fontId="23" fillId="3" borderId="31" xfId="0" applyFont="1" applyFill="1" applyBorder="1" applyAlignment="1">
      <alignment horizontal="center" vertical="center"/>
    </xf>
    <xf numFmtId="0" fontId="40" fillId="2" borderId="0" xfId="0" applyFont="1" applyFill="1" applyAlignment="1">
      <alignment horizontal="center" vertical="center"/>
    </xf>
    <xf numFmtId="0" fontId="23" fillId="3" borderId="34" xfId="0" applyFont="1" applyFill="1" applyBorder="1" applyAlignment="1">
      <alignment horizontal="center" vertical="center"/>
    </xf>
    <xf numFmtId="0" fontId="23" fillId="3" borderId="32" xfId="0" applyFont="1" applyFill="1" applyBorder="1" applyAlignment="1">
      <alignment horizontal="center" vertical="center"/>
    </xf>
    <xf numFmtId="0" fontId="23" fillId="3" borderId="33" xfId="0" applyFont="1" applyFill="1" applyBorder="1" applyAlignment="1">
      <alignment horizontal="center" vertical="center"/>
    </xf>
    <xf numFmtId="0" fontId="30" fillId="2" borderId="35" xfId="0" applyFont="1" applyFill="1" applyBorder="1" applyAlignment="1">
      <alignment horizontal="right" vertical="center" textRotation="90" wrapText="1"/>
    </xf>
    <xf numFmtId="0" fontId="30" fillId="2" borderId="36" xfId="0" applyFont="1" applyFill="1" applyBorder="1" applyAlignment="1">
      <alignment horizontal="right" vertical="center" textRotation="90" wrapText="1"/>
    </xf>
    <xf numFmtId="0" fontId="30" fillId="2" borderId="37" xfId="0" applyFont="1" applyFill="1" applyBorder="1" applyAlignment="1">
      <alignment horizontal="right" vertical="center" textRotation="90" wrapText="1"/>
    </xf>
    <xf numFmtId="0" fontId="0" fillId="2" borderId="12" xfId="0" applyFill="1" applyBorder="1" applyAlignment="1">
      <alignment horizontal="center"/>
    </xf>
    <xf numFmtId="0" fontId="0" fillId="2" borderId="6" xfId="0" applyFill="1" applyBorder="1" applyAlignment="1">
      <alignment horizontal="center"/>
    </xf>
    <xf numFmtId="0" fontId="43" fillId="3" borderId="0" xfId="0" applyFont="1" applyFill="1" applyBorder="1" applyAlignment="1">
      <alignment horizontal="center"/>
    </xf>
    <xf numFmtId="0" fontId="23" fillId="3" borderId="0" xfId="0" applyFont="1" applyFill="1" applyBorder="1" applyAlignment="1">
      <alignment horizontal="center" vertical="center" wrapText="1"/>
    </xf>
    <xf numFmtId="0" fontId="44" fillId="3" borderId="0" xfId="0" applyFont="1" applyFill="1" applyBorder="1" applyAlignment="1">
      <alignment horizontal="center" vertical="center"/>
    </xf>
    <xf numFmtId="0" fontId="45" fillId="3" borderId="0" xfId="0" applyFont="1" applyFill="1" applyBorder="1" applyAlignment="1">
      <alignment horizontal="center" wrapText="1"/>
    </xf>
    <xf numFmtId="0" fontId="28" fillId="5" borderId="2" xfId="0" applyFont="1" applyFill="1" applyBorder="1" applyAlignment="1">
      <alignment horizontal="center" vertical="center" textRotation="90" wrapText="1"/>
    </xf>
    <xf numFmtId="0" fontId="13" fillId="2" borderId="26" xfId="0" applyFont="1" applyFill="1" applyBorder="1" applyAlignment="1">
      <alignment horizontal="center" vertical="center"/>
    </xf>
    <xf numFmtId="0" fontId="13" fillId="2" borderId="20"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19"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4"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3" xfId="0" applyFont="1" applyFill="1" applyBorder="1" applyAlignment="1">
      <alignment horizontal="center" vertical="center"/>
    </xf>
    <xf numFmtId="0" fontId="13" fillId="2" borderId="19" xfId="0" applyFont="1" applyFill="1" applyBorder="1" applyAlignment="1">
      <alignment horizontal="center" vertical="center"/>
    </xf>
    <xf numFmtId="0" fontId="14" fillId="3" borderId="0" xfId="0" applyFont="1" applyFill="1" applyBorder="1" applyAlignment="1" applyProtection="1">
      <alignment horizontal="center" vertical="center" wrapText="1"/>
    </xf>
    <xf numFmtId="0" fontId="13" fillId="2" borderId="20" xfId="0" applyFont="1" applyFill="1" applyBorder="1" applyAlignment="1">
      <alignment horizontal="center"/>
    </xf>
    <xf numFmtId="0" fontId="13" fillId="2" borderId="26" xfId="0" applyFont="1" applyFill="1" applyBorder="1" applyAlignment="1">
      <alignment horizontal="center"/>
    </xf>
    <xf numFmtId="0" fontId="13" fillId="2" borderId="19" xfId="0" applyFont="1" applyFill="1" applyBorder="1" applyAlignment="1">
      <alignment horizontal="center"/>
    </xf>
    <xf numFmtId="0" fontId="44" fillId="3" borderId="38" xfId="0" applyFont="1" applyFill="1" applyBorder="1" applyAlignment="1">
      <alignment horizontal="center" vertical="center" textRotation="90"/>
    </xf>
    <xf numFmtId="0" fontId="44" fillId="3" borderId="39" xfId="0" applyFont="1" applyFill="1" applyBorder="1" applyAlignment="1">
      <alignment horizontal="center" vertical="center" textRotation="90"/>
    </xf>
    <xf numFmtId="0" fontId="44" fillId="3" borderId="40" xfId="0" applyFont="1" applyFill="1" applyBorder="1" applyAlignment="1">
      <alignment horizontal="center" vertical="center" textRotation="90"/>
    </xf>
    <xf numFmtId="0" fontId="13" fillId="2" borderId="11"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 xfId="0" applyFont="1" applyFill="1" applyBorder="1" applyAlignment="1">
      <alignment horizontal="center" vertical="center"/>
    </xf>
    <xf numFmtId="0" fontId="44" fillId="3" borderId="38" xfId="0" applyFont="1" applyFill="1" applyBorder="1" applyAlignment="1" applyProtection="1">
      <alignment horizontal="center" vertical="center" textRotation="90" wrapText="1"/>
    </xf>
    <xf numFmtId="0" fontId="44" fillId="3" borderId="39" xfId="0" applyFont="1" applyFill="1" applyBorder="1" applyAlignment="1" applyProtection="1">
      <alignment horizontal="center" vertical="center" textRotation="90" wrapText="1"/>
    </xf>
    <xf numFmtId="0" fontId="44" fillId="3" borderId="41" xfId="0" applyFont="1" applyFill="1" applyBorder="1" applyAlignment="1" applyProtection="1">
      <alignment horizontal="center" vertical="center" textRotation="90" wrapText="1"/>
    </xf>
    <xf numFmtId="0" fontId="44" fillId="3" borderId="0" xfId="0" applyFont="1" applyFill="1" applyAlignment="1">
      <alignment horizontal="center"/>
    </xf>
    <xf numFmtId="0" fontId="44" fillId="3" borderId="42" xfId="0" applyFont="1" applyFill="1" applyBorder="1" applyAlignment="1">
      <alignment horizontal="center" vertical="center" textRotation="90"/>
    </xf>
    <xf numFmtId="0" fontId="44" fillId="3" borderId="43" xfId="0" applyFont="1" applyFill="1" applyBorder="1" applyAlignment="1">
      <alignment horizontal="center" vertical="center" textRotation="90"/>
    </xf>
    <xf numFmtId="0" fontId="13" fillId="2" borderId="9" xfId="0" applyFont="1" applyFill="1" applyBorder="1" applyAlignment="1">
      <alignment horizontal="center"/>
    </xf>
    <xf numFmtId="0" fontId="13" fillId="2" borderId="10" xfId="0" applyFont="1" applyFill="1" applyBorder="1" applyAlignment="1">
      <alignment horizontal="center"/>
    </xf>
    <xf numFmtId="0" fontId="13" fillId="2" borderId="4" xfId="0" applyFont="1" applyFill="1" applyBorder="1" applyAlignment="1">
      <alignment horizontal="center"/>
    </xf>
    <xf numFmtId="0" fontId="13" fillId="2" borderId="14" xfId="0" applyFont="1" applyFill="1" applyBorder="1" applyAlignment="1">
      <alignment horizontal="center"/>
    </xf>
    <xf numFmtId="0" fontId="13" fillId="2" borderId="2" xfId="0" applyFont="1" applyFill="1" applyBorder="1" applyAlignment="1">
      <alignment horizontal="center"/>
    </xf>
    <xf numFmtId="0" fontId="13" fillId="2" borderId="1" xfId="0" applyFont="1" applyFill="1" applyBorder="1" applyAlignment="1">
      <alignment horizontal="center"/>
    </xf>
    <xf numFmtId="0" fontId="25" fillId="3" borderId="0" xfId="0" applyFont="1" applyFill="1" applyBorder="1" applyAlignment="1">
      <alignment horizontal="center" vertical="center" wrapText="1"/>
    </xf>
    <xf numFmtId="0" fontId="25" fillId="3" borderId="22" xfId="0" applyFont="1" applyFill="1" applyBorder="1" applyAlignment="1">
      <alignment horizontal="center" vertical="center" wrapText="1"/>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4" xfId="0" applyFont="1" applyFill="1" applyBorder="1" applyAlignment="1">
      <alignment horizontal="center" vertical="center"/>
    </xf>
    <xf numFmtId="0" fontId="20" fillId="2" borderId="0" xfId="0" applyFont="1" applyFill="1" applyBorder="1" applyAlignment="1">
      <alignment vertical="center"/>
    </xf>
    <xf numFmtId="0" fontId="0" fillId="2" borderId="0" xfId="0" applyFill="1" applyBorder="1" applyAlignment="1" applyProtection="1">
      <alignment horizontal="left" vertical="center"/>
    </xf>
    <xf numFmtId="0" fontId="13" fillId="2" borderId="11" xfId="0" applyFont="1" applyFill="1" applyBorder="1" applyAlignment="1">
      <alignment horizontal="center" vertical="center" wrapText="1"/>
    </xf>
  </cellXfs>
  <cellStyles count="1">
    <cellStyle name="Normal" xfId="0" builtinId="0"/>
  </cellStyles>
  <dxfs count="66">
    <dxf>
      <font>
        <b/>
        <i val="0"/>
        <color rgb="FFC00000"/>
      </font>
      <fill>
        <patternFill>
          <bgColor rgb="FFFFCCCC"/>
        </patternFill>
      </fill>
    </dxf>
    <dxf>
      <font>
        <b/>
        <i val="0"/>
        <color rgb="FFC00000"/>
      </font>
      <fill>
        <patternFill>
          <bgColor rgb="FFFFCCCC"/>
        </patternFill>
      </fill>
    </dxf>
    <dxf>
      <font>
        <b/>
        <i val="0"/>
        <color rgb="FFC00000"/>
      </font>
      <fill>
        <patternFill>
          <bgColor rgb="FFFFCCCC"/>
        </patternFill>
      </fill>
    </dxf>
    <dxf>
      <font>
        <b/>
        <i val="0"/>
        <color rgb="FFC00000"/>
      </font>
      <fill>
        <patternFill>
          <bgColor rgb="FFFFCCCC"/>
        </patternFill>
      </fill>
    </dxf>
    <dxf>
      <font>
        <b/>
        <i val="0"/>
        <color rgb="FFC00000"/>
      </font>
      <fill>
        <patternFill>
          <bgColor rgb="FFFFCCCC"/>
        </patternFill>
      </fill>
    </dxf>
    <dxf>
      <font>
        <b/>
        <i val="0"/>
        <color rgb="FFC00000"/>
      </font>
      <fill>
        <patternFill>
          <bgColor rgb="FFFFCCCC"/>
        </patternFill>
      </fill>
    </dxf>
    <dxf>
      <font>
        <b/>
        <i val="0"/>
        <color rgb="FFC00000"/>
      </font>
      <fill>
        <patternFill>
          <bgColor rgb="FFFFCCCC"/>
        </patternFill>
      </fill>
    </dxf>
    <dxf>
      <font>
        <b/>
        <i val="0"/>
        <color rgb="FFC00000"/>
      </font>
    </dxf>
    <dxf>
      <font>
        <color theme="5" tint="0.59996337778862885"/>
      </font>
      <fill>
        <patternFill>
          <bgColor rgb="FFFF0000"/>
        </patternFill>
      </fill>
    </dxf>
    <dxf>
      <font>
        <b/>
        <i val="0"/>
        <color rgb="FFC00000"/>
      </font>
      <fill>
        <patternFill>
          <bgColor rgb="FFFF7C80"/>
        </patternFill>
      </fill>
    </dxf>
    <dxf>
      <font>
        <b/>
        <i/>
        <color rgb="FF669900"/>
      </font>
      <fill>
        <patternFill>
          <bgColor rgb="FFCCFF33"/>
        </patternFill>
      </fill>
    </dxf>
    <dxf>
      <font>
        <b/>
        <i/>
        <color rgb="FF669900"/>
      </font>
      <fill>
        <patternFill>
          <bgColor rgb="FFCCFF33"/>
        </patternFill>
      </fill>
    </dxf>
    <dxf>
      <font>
        <b/>
        <i/>
        <color rgb="FFC00000"/>
      </font>
      <fill>
        <patternFill>
          <bgColor rgb="FFFF7C80"/>
        </patternFill>
      </fill>
    </dxf>
    <dxf>
      <font>
        <b/>
        <i val="0"/>
        <color rgb="FFC00000"/>
      </font>
      <fill>
        <patternFill>
          <bgColor rgb="FFFF7C80"/>
        </patternFill>
      </fill>
    </dxf>
    <dxf>
      <font>
        <b/>
        <i val="0"/>
        <color rgb="FFC00000"/>
      </font>
    </dxf>
    <dxf>
      <font>
        <b/>
        <i val="0"/>
        <color rgb="FFC00000"/>
      </font>
      <fill>
        <patternFill>
          <bgColor rgb="FFFF7C80"/>
        </patternFill>
      </fill>
    </dxf>
    <dxf>
      <font>
        <b/>
        <i val="0"/>
        <color rgb="FFC00000"/>
      </font>
      <fill>
        <patternFill>
          <bgColor rgb="FFFF7C80"/>
        </patternFill>
      </fill>
    </dxf>
    <dxf>
      <font>
        <b/>
        <i/>
        <color rgb="FF669900"/>
      </font>
      <fill>
        <patternFill>
          <bgColor rgb="FFCCFF33"/>
        </patternFill>
      </fill>
    </dxf>
    <dxf>
      <font>
        <b/>
        <i val="0"/>
        <color rgb="FFC00000"/>
      </font>
      <fill>
        <patternFill>
          <bgColor rgb="FFFF7C80"/>
        </patternFill>
      </fill>
    </dxf>
    <dxf>
      <font>
        <b/>
        <i val="0"/>
        <color rgb="FFC00000"/>
      </font>
      <fill>
        <patternFill>
          <bgColor rgb="FFFF7C80"/>
        </patternFill>
      </fill>
    </dxf>
    <dxf>
      <font>
        <b/>
        <i/>
        <color rgb="FF669900"/>
      </font>
      <fill>
        <patternFill>
          <bgColor rgb="FFCCFF33"/>
        </patternFill>
      </fill>
    </dxf>
    <dxf>
      <font>
        <b/>
        <i val="0"/>
        <color rgb="FFC00000"/>
      </font>
    </dxf>
    <dxf>
      <font>
        <b/>
        <i/>
        <color rgb="FF669900"/>
      </font>
      <fill>
        <patternFill>
          <bgColor rgb="FFCCFF33"/>
        </patternFill>
      </fill>
    </dxf>
    <dxf>
      <font>
        <b/>
        <i val="0"/>
        <color rgb="FFC00000"/>
      </font>
      <fill>
        <patternFill>
          <bgColor rgb="FFFF9999"/>
        </patternFill>
      </fill>
    </dxf>
    <dxf>
      <font>
        <b/>
        <i val="0"/>
        <color rgb="FFC00000"/>
      </font>
      <fill>
        <patternFill>
          <bgColor rgb="FFFF7C80"/>
        </patternFill>
      </fill>
    </dxf>
    <dxf>
      <font>
        <b/>
        <i/>
        <color rgb="FF669900"/>
      </font>
      <fill>
        <patternFill>
          <bgColor rgb="FFCCFF33"/>
        </patternFill>
      </fill>
    </dxf>
    <dxf>
      <font>
        <b/>
        <i val="0"/>
        <color rgb="FFC00000"/>
      </font>
    </dxf>
    <dxf>
      <font>
        <b/>
        <i val="0"/>
        <color rgb="FFC00000"/>
      </font>
      <fill>
        <patternFill>
          <bgColor rgb="FFFF7C80"/>
        </patternFill>
      </fill>
    </dxf>
    <dxf>
      <font>
        <b/>
        <i/>
        <color rgb="FF669900"/>
      </font>
      <fill>
        <patternFill>
          <bgColor rgb="FFCCFF33"/>
        </patternFill>
      </fill>
    </dxf>
    <dxf>
      <font>
        <b/>
        <i val="0"/>
        <color rgb="FFC00000"/>
      </font>
      <fill>
        <patternFill>
          <bgColor rgb="FFFFCCCC"/>
        </patternFill>
      </fill>
    </dxf>
    <dxf>
      <font>
        <b/>
        <i val="0"/>
        <color rgb="FFC00000"/>
      </font>
      <fill>
        <patternFill>
          <bgColor rgb="FFFFCCCC"/>
        </patternFill>
      </fill>
    </dxf>
    <dxf>
      <font>
        <b/>
        <i val="0"/>
        <color rgb="FFC00000"/>
      </font>
    </dxf>
    <dxf>
      <font>
        <b/>
        <i/>
        <color rgb="FF669900"/>
      </font>
      <fill>
        <patternFill>
          <bgColor rgb="FFCCFF33"/>
        </patternFill>
      </fill>
    </dxf>
    <dxf>
      <font>
        <b/>
        <i val="0"/>
        <color rgb="FFC00000"/>
      </font>
      <fill>
        <patternFill>
          <bgColor rgb="FFFF7C80"/>
        </patternFill>
      </fill>
    </dxf>
    <dxf>
      <font>
        <b/>
        <i val="0"/>
        <color rgb="FFC00000"/>
      </font>
      <fill>
        <patternFill>
          <bgColor rgb="FFFF7C80"/>
        </patternFill>
      </fill>
    </dxf>
    <dxf>
      <font>
        <b/>
        <i/>
        <color rgb="FF669900"/>
      </font>
      <fill>
        <patternFill>
          <bgColor rgb="FFCCFF33"/>
        </patternFill>
      </fill>
    </dxf>
    <dxf>
      <font>
        <b/>
        <i val="0"/>
        <color rgb="FFC00000"/>
      </font>
      <fill>
        <patternFill>
          <bgColor rgb="FFFFCCCC"/>
        </patternFill>
      </fill>
    </dxf>
    <dxf>
      <font>
        <b/>
        <i val="0"/>
        <color rgb="FFC00000"/>
      </font>
      <fill>
        <patternFill>
          <bgColor rgb="FFFFCCCC"/>
        </patternFill>
      </fill>
    </dxf>
    <dxf>
      <font>
        <b/>
        <i val="0"/>
        <color rgb="FFC00000"/>
      </font>
      <fill>
        <patternFill>
          <bgColor rgb="FFFF9999"/>
        </patternFill>
      </fill>
    </dxf>
    <dxf>
      <font>
        <b/>
        <i/>
        <color rgb="FF669900"/>
      </font>
      <fill>
        <patternFill>
          <bgColor rgb="FFCCFF33"/>
        </patternFill>
      </fill>
    </dxf>
    <dxf>
      <font>
        <b/>
        <i val="0"/>
        <color rgb="FFC00000"/>
      </font>
      <fill>
        <patternFill>
          <bgColor rgb="FFFF9999"/>
        </patternFill>
      </fill>
    </dxf>
    <dxf>
      <font>
        <b/>
        <i/>
        <color rgb="FF669900"/>
      </font>
      <fill>
        <patternFill>
          <bgColor rgb="FFCCFF33"/>
        </patternFill>
      </fill>
    </dxf>
    <dxf>
      <font>
        <b/>
        <i val="0"/>
        <color rgb="FFC00000"/>
      </font>
      <fill>
        <patternFill>
          <bgColor rgb="FFFF9999"/>
        </patternFill>
      </fill>
    </dxf>
    <dxf>
      <font>
        <b/>
        <i/>
        <color rgb="FF669900"/>
      </font>
      <fill>
        <patternFill>
          <bgColor rgb="FFCCFF33"/>
        </patternFill>
      </fill>
    </dxf>
    <dxf>
      <font>
        <b/>
        <i val="0"/>
        <color rgb="FFC00000"/>
      </font>
      <fill>
        <patternFill patternType="none">
          <bgColor indexed="65"/>
        </patternFill>
      </fill>
    </dxf>
    <dxf>
      <font>
        <b/>
        <i/>
        <color rgb="FF669900"/>
      </font>
      <fill>
        <patternFill>
          <bgColor rgb="FFCCFF33"/>
        </patternFill>
      </fill>
    </dxf>
    <dxf>
      <font>
        <b/>
        <i val="0"/>
        <color rgb="FFC00000"/>
      </font>
      <fill>
        <patternFill>
          <bgColor rgb="FFFF9999"/>
        </patternFill>
      </fill>
    </dxf>
    <dxf>
      <font>
        <b/>
        <i val="0"/>
        <color rgb="FFC00000"/>
      </font>
      <fill>
        <patternFill patternType="none">
          <bgColor indexed="65"/>
        </patternFill>
      </fill>
    </dxf>
    <dxf>
      <font>
        <b/>
        <i/>
        <color rgb="FF669900"/>
      </font>
      <fill>
        <patternFill>
          <bgColor rgb="FFCCFF33"/>
        </patternFill>
      </fill>
    </dxf>
    <dxf>
      <font>
        <b/>
        <i val="0"/>
        <color rgb="FFC00000"/>
      </font>
      <fill>
        <patternFill>
          <bgColor rgb="FFFF9999"/>
        </patternFill>
      </fill>
    </dxf>
    <dxf>
      <font>
        <b/>
        <i val="0"/>
        <color rgb="FFC00000"/>
      </font>
      <fill>
        <patternFill>
          <bgColor rgb="FFFF7C80"/>
        </patternFill>
      </fill>
    </dxf>
    <dxf>
      <font>
        <b/>
        <i/>
        <color rgb="FF669900"/>
      </font>
      <fill>
        <patternFill>
          <bgColor rgb="FFCCFF33"/>
        </patternFill>
      </fill>
    </dxf>
    <dxf>
      <font>
        <b/>
        <i val="0"/>
        <color rgb="FFC00000"/>
      </font>
      <fill>
        <patternFill>
          <bgColor rgb="FFFF9999"/>
        </patternFill>
      </fill>
    </dxf>
    <dxf>
      <font>
        <b/>
        <i val="0"/>
        <color rgb="FF008000"/>
      </font>
      <fill>
        <patternFill>
          <bgColor rgb="FFCCFF33"/>
        </patternFill>
      </fill>
    </dxf>
    <dxf>
      <font>
        <b/>
        <i val="0"/>
        <color rgb="FFC00000"/>
      </font>
      <fill>
        <patternFill patternType="none">
          <bgColor indexed="65"/>
        </patternFill>
      </fill>
    </dxf>
    <dxf>
      <font>
        <b/>
        <i/>
        <color rgb="FF008000"/>
      </font>
      <fill>
        <patternFill>
          <bgColor rgb="FFCCFF33"/>
        </patternFill>
      </fill>
    </dxf>
    <dxf>
      <font>
        <b/>
        <i val="0"/>
        <color rgb="FFC00000"/>
      </font>
      <fill>
        <patternFill>
          <bgColor rgb="FFFF9999"/>
        </patternFill>
      </fill>
    </dxf>
    <dxf>
      <font>
        <b/>
        <i val="0"/>
        <color rgb="FFC00000"/>
      </font>
      <fill>
        <patternFill>
          <bgColor rgb="FFFF9999"/>
        </patternFill>
      </fill>
    </dxf>
    <dxf>
      <font>
        <b/>
        <i val="0"/>
        <color rgb="FF008000"/>
      </font>
      <fill>
        <patternFill>
          <bgColor rgb="FFCCFF33"/>
        </patternFill>
      </fill>
    </dxf>
    <dxf>
      <font>
        <b/>
        <i val="0"/>
        <color rgb="FFC00000"/>
      </font>
      <fill>
        <patternFill>
          <bgColor rgb="FFFF9999"/>
        </patternFill>
      </fill>
    </dxf>
    <dxf>
      <font>
        <b/>
        <i val="0"/>
        <color rgb="FF008000"/>
      </font>
      <fill>
        <patternFill>
          <bgColor rgb="FFCCFF33"/>
        </patternFill>
      </fill>
    </dxf>
    <dxf>
      <font>
        <b/>
        <i val="0"/>
        <color rgb="FFC00000"/>
      </font>
      <fill>
        <patternFill patternType="none">
          <bgColor indexed="65"/>
        </patternFill>
      </fill>
    </dxf>
    <dxf>
      <font>
        <b/>
        <i/>
        <color rgb="FF008000"/>
      </font>
      <fill>
        <patternFill>
          <bgColor rgb="FFCCFF33"/>
        </patternFill>
      </fill>
    </dxf>
    <dxf>
      <font>
        <b/>
        <i val="0"/>
        <color rgb="FFC00000"/>
      </font>
      <fill>
        <patternFill>
          <bgColor rgb="FFFF9999"/>
        </patternFill>
      </fill>
    </dxf>
    <dxf>
      <font>
        <b/>
        <i val="0"/>
        <color rgb="FFC00000"/>
      </font>
      <fill>
        <patternFill>
          <bgColor rgb="FFFF9999"/>
        </patternFill>
      </fill>
    </dxf>
    <dxf>
      <font>
        <b/>
        <i val="0"/>
        <color rgb="FF008000"/>
      </font>
      <fill>
        <patternFill>
          <bgColor rgb="FFCCFF33"/>
        </patternFill>
      </fill>
    </dxf>
  </dxfs>
  <tableStyles count="0" defaultTableStyle="TableStyleMedium9" defaultPivotStyle="PivotStyleLight16"/>
  <colors>
    <mruColors>
      <color rgb="FF669900"/>
      <color rgb="FFCCFF33"/>
      <color rgb="FF63BFDC"/>
      <color rgb="FF1C637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31750</xdr:colOff>
      <xdr:row>12</xdr:row>
      <xdr:rowOff>317500</xdr:rowOff>
    </xdr:from>
    <xdr:to>
      <xdr:col>17</xdr:col>
      <xdr:colOff>1206500</xdr:colOff>
      <xdr:row>16</xdr:row>
      <xdr:rowOff>105829</xdr:rowOff>
    </xdr:to>
    <xdr:sp macro="" textlink="">
      <xdr:nvSpPr>
        <xdr:cNvPr id="141" name="Virage 140"/>
        <xdr:cNvSpPr/>
      </xdr:nvSpPr>
      <xdr:spPr>
        <a:xfrm rot="10800000">
          <a:off x="6783917" y="3175000"/>
          <a:ext cx="4624916" cy="2285996"/>
        </a:xfrm>
        <a:prstGeom prst="bentArrow">
          <a:avLst>
            <a:gd name="adj1" fmla="val 6016"/>
            <a:gd name="adj2" fmla="val 4077"/>
            <a:gd name="adj3" fmla="val 5012"/>
            <a:gd name="adj4" fmla="val 20514"/>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169337</xdr:colOff>
      <xdr:row>7</xdr:row>
      <xdr:rowOff>38104</xdr:rowOff>
    </xdr:from>
    <xdr:to>
      <xdr:col>19</xdr:col>
      <xdr:colOff>10585</xdr:colOff>
      <xdr:row>10</xdr:row>
      <xdr:rowOff>201083</xdr:rowOff>
    </xdr:to>
    <xdr:sp macro="" textlink="">
      <xdr:nvSpPr>
        <xdr:cNvPr id="56" name="Rectangle à coins arrondis 55"/>
        <xdr:cNvSpPr/>
      </xdr:nvSpPr>
      <xdr:spPr>
        <a:xfrm>
          <a:off x="10223504" y="1128187"/>
          <a:ext cx="1936748" cy="702729"/>
        </a:xfrm>
        <a:prstGeom prst="roundRect">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a:solidFill>
                <a:schemeClr val="accent3">
                  <a:lumMod val="50000"/>
                </a:schemeClr>
              </a:solidFill>
            </a:rPr>
            <a:t>Ne remplir que les cases orangées, et</a:t>
          </a:r>
          <a:br>
            <a:rPr lang="fr-FR" sz="1100" b="1">
              <a:solidFill>
                <a:schemeClr val="accent3">
                  <a:lumMod val="50000"/>
                </a:schemeClr>
              </a:solidFill>
            </a:rPr>
          </a:br>
          <a:r>
            <a:rPr lang="fr-FR" sz="1100" b="1" baseline="0">
              <a:solidFill>
                <a:schemeClr val="accent3">
                  <a:lumMod val="50000"/>
                </a:schemeClr>
              </a:solidFill>
            </a:rPr>
            <a:t> simplement </a:t>
          </a:r>
          <a:r>
            <a:rPr lang="fr-FR" sz="1100" b="1">
              <a:solidFill>
                <a:schemeClr val="accent3">
                  <a:lumMod val="50000"/>
                </a:schemeClr>
              </a:solidFill>
            </a:rPr>
            <a:t>avec un "X"</a:t>
          </a:r>
        </a:p>
      </xdr:txBody>
    </xdr:sp>
    <xdr:clientData/>
  </xdr:twoCellAnchor>
  <xdr:twoCellAnchor>
    <xdr:from>
      <xdr:col>8</xdr:col>
      <xdr:colOff>1</xdr:colOff>
      <xdr:row>9</xdr:row>
      <xdr:rowOff>156635</xdr:rowOff>
    </xdr:from>
    <xdr:to>
      <xdr:col>17</xdr:col>
      <xdr:colOff>169338</xdr:colOff>
      <xdr:row>10</xdr:row>
      <xdr:rowOff>322793</xdr:rowOff>
    </xdr:to>
    <xdr:cxnSp macro="">
      <xdr:nvCxnSpPr>
        <xdr:cNvPr id="63" name="Connecteur droit avec flèche 62"/>
        <xdr:cNvCxnSpPr>
          <a:stCxn id="56" idx="1"/>
          <a:endCxn id="87" idx="6"/>
        </xdr:cNvCxnSpPr>
      </xdr:nvCxnSpPr>
      <xdr:spPr>
        <a:xfrm rot="10800000" flipV="1">
          <a:off x="4878918" y="1479552"/>
          <a:ext cx="5344587" cy="473074"/>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230717</xdr:colOff>
      <xdr:row>9</xdr:row>
      <xdr:rowOff>156634</xdr:rowOff>
    </xdr:from>
    <xdr:to>
      <xdr:col>17</xdr:col>
      <xdr:colOff>169337</xdr:colOff>
      <xdr:row>11</xdr:row>
      <xdr:rowOff>341841</xdr:rowOff>
    </xdr:to>
    <xdr:cxnSp macro="">
      <xdr:nvCxnSpPr>
        <xdr:cNvPr id="67" name="Connecteur droit avec flèche 66"/>
        <xdr:cNvCxnSpPr>
          <a:stCxn id="56" idx="1"/>
          <a:endCxn id="89" idx="6"/>
        </xdr:cNvCxnSpPr>
      </xdr:nvCxnSpPr>
      <xdr:spPr>
        <a:xfrm rot="10800000" flipV="1">
          <a:off x="6591300" y="1479551"/>
          <a:ext cx="3632204" cy="1105957"/>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10583</xdr:colOff>
      <xdr:row>10</xdr:row>
      <xdr:rowOff>137584</xdr:rowOff>
    </xdr:from>
    <xdr:to>
      <xdr:col>8</xdr:col>
      <xdr:colOff>0</xdr:colOff>
      <xdr:row>10</xdr:row>
      <xdr:rowOff>508001</xdr:rowOff>
    </xdr:to>
    <xdr:sp macro="" textlink="">
      <xdr:nvSpPr>
        <xdr:cNvPr id="87" name="Ellipse 86"/>
        <xdr:cNvSpPr/>
      </xdr:nvSpPr>
      <xdr:spPr>
        <a:xfrm>
          <a:off x="4794250" y="1767417"/>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9</xdr:col>
      <xdr:colOff>241301</xdr:colOff>
      <xdr:row>11</xdr:row>
      <xdr:rowOff>156633</xdr:rowOff>
    </xdr:from>
    <xdr:to>
      <xdr:col>10</xdr:col>
      <xdr:colOff>230717</xdr:colOff>
      <xdr:row>11</xdr:row>
      <xdr:rowOff>527050</xdr:rowOff>
    </xdr:to>
    <xdr:sp macro="" textlink="">
      <xdr:nvSpPr>
        <xdr:cNvPr id="89" name="Ellipse 88"/>
        <xdr:cNvSpPr/>
      </xdr:nvSpPr>
      <xdr:spPr>
        <a:xfrm>
          <a:off x="6506634" y="2400300"/>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14</xdr:col>
      <xdr:colOff>21167</xdr:colOff>
      <xdr:row>14</xdr:row>
      <xdr:rowOff>455080</xdr:rowOff>
    </xdr:from>
    <xdr:to>
      <xdr:col>15</xdr:col>
      <xdr:colOff>211667</xdr:colOff>
      <xdr:row>14</xdr:row>
      <xdr:rowOff>627799</xdr:rowOff>
    </xdr:to>
    <xdr:sp macro="" textlink="">
      <xdr:nvSpPr>
        <xdr:cNvPr id="92" name="Double flèche horizontale 91"/>
        <xdr:cNvSpPr/>
      </xdr:nvSpPr>
      <xdr:spPr>
        <a:xfrm>
          <a:off x="8498417" y="4540247"/>
          <a:ext cx="1428750" cy="172719"/>
        </a:xfrm>
        <a:prstGeom prst="leftRightArrow">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15</xdr:col>
      <xdr:colOff>243416</xdr:colOff>
      <xdr:row>14</xdr:row>
      <xdr:rowOff>338666</xdr:rowOff>
    </xdr:from>
    <xdr:to>
      <xdr:col>16</xdr:col>
      <xdr:colOff>232833</xdr:colOff>
      <xdr:row>14</xdr:row>
      <xdr:rowOff>687916</xdr:rowOff>
    </xdr:to>
    <xdr:sp macro="" textlink="">
      <xdr:nvSpPr>
        <xdr:cNvPr id="108" name="Ellipse 107"/>
        <xdr:cNvSpPr/>
      </xdr:nvSpPr>
      <xdr:spPr>
        <a:xfrm>
          <a:off x="9958916" y="4423833"/>
          <a:ext cx="232834" cy="3492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13</xdr:col>
      <xdr:colOff>14817</xdr:colOff>
      <xdr:row>14</xdr:row>
      <xdr:rowOff>364067</xdr:rowOff>
    </xdr:from>
    <xdr:to>
      <xdr:col>14</xdr:col>
      <xdr:colOff>4234</xdr:colOff>
      <xdr:row>14</xdr:row>
      <xdr:rowOff>713317</xdr:rowOff>
    </xdr:to>
    <xdr:sp macro="" textlink="">
      <xdr:nvSpPr>
        <xdr:cNvPr id="109" name="Ellipse 108"/>
        <xdr:cNvSpPr/>
      </xdr:nvSpPr>
      <xdr:spPr>
        <a:xfrm>
          <a:off x="8248650" y="4449234"/>
          <a:ext cx="232834" cy="3492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13</xdr:col>
      <xdr:colOff>200853</xdr:colOff>
      <xdr:row>9</xdr:row>
      <xdr:rowOff>156635</xdr:rowOff>
    </xdr:from>
    <xdr:to>
      <xdr:col>17</xdr:col>
      <xdr:colOff>169337</xdr:colOff>
      <xdr:row>12</xdr:row>
      <xdr:rowOff>204530</xdr:rowOff>
    </xdr:to>
    <xdr:cxnSp macro="">
      <xdr:nvCxnSpPr>
        <xdr:cNvPr id="115" name="Connecteur droit avec flèche 114"/>
        <xdr:cNvCxnSpPr>
          <a:stCxn id="56" idx="1"/>
          <a:endCxn id="117" idx="7"/>
        </xdr:cNvCxnSpPr>
      </xdr:nvCxnSpPr>
      <xdr:spPr>
        <a:xfrm rot="10800000" flipV="1">
          <a:off x="8286520" y="1479552"/>
          <a:ext cx="1936984" cy="1582478"/>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2118</xdr:colOff>
      <xdr:row>12</xdr:row>
      <xdr:rowOff>150284</xdr:rowOff>
    </xdr:from>
    <xdr:to>
      <xdr:col>13</xdr:col>
      <xdr:colOff>234951</xdr:colOff>
      <xdr:row>12</xdr:row>
      <xdr:rowOff>520701</xdr:rowOff>
    </xdr:to>
    <xdr:sp macro="" textlink="">
      <xdr:nvSpPr>
        <xdr:cNvPr id="117" name="Ellipse 116"/>
        <xdr:cNvSpPr/>
      </xdr:nvSpPr>
      <xdr:spPr>
        <a:xfrm>
          <a:off x="8235951" y="3007784"/>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1015999</xdr:colOff>
      <xdr:row>10</xdr:row>
      <xdr:rowOff>232826</xdr:rowOff>
    </xdr:from>
    <xdr:to>
      <xdr:col>17</xdr:col>
      <xdr:colOff>1248834</xdr:colOff>
      <xdr:row>10</xdr:row>
      <xdr:rowOff>518575</xdr:rowOff>
    </xdr:to>
    <xdr:sp macro="" textlink="">
      <xdr:nvSpPr>
        <xdr:cNvPr id="124" name="Flèche vers le bas 123"/>
        <xdr:cNvSpPr/>
      </xdr:nvSpPr>
      <xdr:spPr>
        <a:xfrm>
          <a:off x="11070166" y="1862659"/>
          <a:ext cx="232835" cy="285749"/>
        </a:xfrm>
        <a:prstGeom prst="downArrow">
          <a:avLst>
            <a:gd name="adj1" fmla="val 65385"/>
            <a:gd name="adj2" fmla="val 50000"/>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12</xdr:col>
      <xdr:colOff>74083</xdr:colOff>
      <xdr:row>19</xdr:row>
      <xdr:rowOff>180672</xdr:rowOff>
    </xdr:from>
    <xdr:to>
      <xdr:col>13</xdr:col>
      <xdr:colOff>222250</xdr:colOff>
      <xdr:row>24</xdr:row>
      <xdr:rowOff>11338</xdr:rowOff>
    </xdr:to>
    <xdr:sp macro="" textlink="">
      <xdr:nvSpPr>
        <xdr:cNvPr id="125" name="Flèche courbée vers la gauche 124"/>
        <xdr:cNvSpPr/>
      </xdr:nvSpPr>
      <xdr:spPr>
        <a:xfrm>
          <a:off x="7925404" y="6140601"/>
          <a:ext cx="393096" cy="796773"/>
        </a:xfrm>
        <a:prstGeom prst="curvedLeftArrow">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433918</xdr:colOff>
      <xdr:row>10</xdr:row>
      <xdr:rowOff>539754</xdr:rowOff>
    </xdr:from>
    <xdr:to>
      <xdr:col>18</xdr:col>
      <xdr:colOff>508002</xdr:colOff>
      <xdr:row>12</xdr:row>
      <xdr:rowOff>254001</xdr:rowOff>
    </xdr:to>
    <xdr:sp macro="" textlink="">
      <xdr:nvSpPr>
        <xdr:cNvPr id="126" name="Rectangle à coins arrondis 125"/>
        <xdr:cNvSpPr/>
      </xdr:nvSpPr>
      <xdr:spPr>
        <a:xfrm>
          <a:off x="10488085" y="2169587"/>
          <a:ext cx="1407584" cy="941914"/>
        </a:xfrm>
        <a:prstGeom prst="roundRect">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a:solidFill>
                <a:schemeClr val="accent3">
                  <a:lumMod val="50000"/>
                </a:schemeClr>
              </a:solidFill>
            </a:rPr>
            <a:t>Le report se fait</a:t>
          </a:r>
          <a:r>
            <a:rPr lang="fr-FR" sz="1100" b="1" baseline="0">
              <a:solidFill>
                <a:schemeClr val="accent3">
                  <a:lumMod val="50000"/>
                </a:schemeClr>
              </a:solidFill>
            </a:rPr>
            <a:t> automatiquement,</a:t>
          </a:r>
        </a:p>
        <a:p>
          <a:pPr algn="ctr"/>
          <a:r>
            <a:rPr lang="fr-FR" sz="1100" b="1" baseline="0">
              <a:solidFill>
                <a:schemeClr val="accent3">
                  <a:lumMod val="50000"/>
                </a:schemeClr>
              </a:solidFill>
            </a:rPr>
            <a:t>d'abord par ligne puis...  </a:t>
          </a:r>
          <a:endParaRPr lang="fr-FR" sz="1100" b="1">
            <a:solidFill>
              <a:schemeClr val="accent3">
                <a:lumMod val="50000"/>
              </a:schemeClr>
            </a:solidFill>
          </a:endParaRPr>
        </a:p>
      </xdr:txBody>
    </xdr:sp>
    <xdr:clientData/>
  </xdr:twoCellAnchor>
  <xdr:twoCellAnchor>
    <xdr:from>
      <xdr:col>17</xdr:col>
      <xdr:colOff>131004</xdr:colOff>
      <xdr:row>10</xdr:row>
      <xdr:rowOff>481273</xdr:rowOff>
    </xdr:from>
    <xdr:to>
      <xdr:col>17</xdr:col>
      <xdr:colOff>433919</xdr:colOff>
      <xdr:row>11</xdr:row>
      <xdr:rowOff>396878</xdr:rowOff>
    </xdr:to>
    <xdr:cxnSp macro="">
      <xdr:nvCxnSpPr>
        <xdr:cNvPr id="128" name="Connecteur droit avec flèche 127"/>
        <xdr:cNvCxnSpPr>
          <a:stCxn id="126" idx="1"/>
          <a:endCxn id="129" idx="5"/>
        </xdr:cNvCxnSpPr>
      </xdr:nvCxnSpPr>
      <xdr:spPr>
        <a:xfrm rot="10800000">
          <a:off x="10185171" y="2111106"/>
          <a:ext cx="302915" cy="529439"/>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175684</xdr:colOff>
      <xdr:row>10</xdr:row>
      <xdr:rowOff>165101</xdr:rowOff>
    </xdr:from>
    <xdr:to>
      <xdr:col>17</xdr:col>
      <xdr:colOff>165101</xdr:colOff>
      <xdr:row>10</xdr:row>
      <xdr:rowOff>535518</xdr:rowOff>
    </xdr:to>
    <xdr:sp macro="" textlink="">
      <xdr:nvSpPr>
        <xdr:cNvPr id="129" name="Ellipse 128"/>
        <xdr:cNvSpPr/>
      </xdr:nvSpPr>
      <xdr:spPr>
        <a:xfrm>
          <a:off x="10134601" y="1794934"/>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16</xdr:col>
      <xdr:colOff>190501</xdr:colOff>
      <xdr:row>11</xdr:row>
      <xdr:rowOff>127001</xdr:rowOff>
    </xdr:from>
    <xdr:to>
      <xdr:col>17</xdr:col>
      <xdr:colOff>179918</xdr:colOff>
      <xdr:row>11</xdr:row>
      <xdr:rowOff>497418</xdr:rowOff>
    </xdr:to>
    <xdr:sp macro="" textlink="">
      <xdr:nvSpPr>
        <xdr:cNvPr id="131" name="Ellipse 130"/>
        <xdr:cNvSpPr/>
      </xdr:nvSpPr>
      <xdr:spPr>
        <a:xfrm>
          <a:off x="10149418" y="2370668"/>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16</xdr:col>
      <xdr:colOff>194734</xdr:colOff>
      <xdr:row>12</xdr:row>
      <xdr:rowOff>120650</xdr:rowOff>
    </xdr:from>
    <xdr:to>
      <xdr:col>17</xdr:col>
      <xdr:colOff>184151</xdr:colOff>
      <xdr:row>12</xdr:row>
      <xdr:rowOff>491067</xdr:rowOff>
    </xdr:to>
    <xdr:sp macro="" textlink="">
      <xdr:nvSpPr>
        <xdr:cNvPr id="132" name="Ellipse 131"/>
        <xdr:cNvSpPr/>
      </xdr:nvSpPr>
      <xdr:spPr>
        <a:xfrm>
          <a:off x="10153651" y="2978150"/>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179918</xdr:colOff>
      <xdr:row>11</xdr:row>
      <xdr:rowOff>312211</xdr:rowOff>
    </xdr:from>
    <xdr:to>
      <xdr:col>17</xdr:col>
      <xdr:colOff>433918</xdr:colOff>
      <xdr:row>11</xdr:row>
      <xdr:rowOff>396878</xdr:rowOff>
    </xdr:to>
    <xdr:cxnSp macro="">
      <xdr:nvCxnSpPr>
        <xdr:cNvPr id="133" name="Connecteur droit avec flèche 132"/>
        <xdr:cNvCxnSpPr>
          <a:stCxn id="126" idx="1"/>
          <a:endCxn id="131" idx="6"/>
        </xdr:cNvCxnSpPr>
      </xdr:nvCxnSpPr>
      <xdr:spPr>
        <a:xfrm rot="10800000">
          <a:off x="10234085" y="2555878"/>
          <a:ext cx="254000" cy="84667"/>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150054</xdr:colOff>
      <xdr:row>11</xdr:row>
      <xdr:rowOff>396877</xdr:rowOff>
    </xdr:from>
    <xdr:to>
      <xdr:col>17</xdr:col>
      <xdr:colOff>433919</xdr:colOff>
      <xdr:row>12</xdr:row>
      <xdr:rowOff>174896</xdr:rowOff>
    </xdr:to>
    <xdr:cxnSp macro="">
      <xdr:nvCxnSpPr>
        <xdr:cNvPr id="134" name="Connecteur droit avec flèche 133"/>
        <xdr:cNvCxnSpPr>
          <a:stCxn id="126" idx="1"/>
          <a:endCxn id="132" idx="7"/>
        </xdr:cNvCxnSpPr>
      </xdr:nvCxnSpPr>
      <xdr:spPr>
        <a:xfrm rot="10800000" flipV="1">
          <a:off x="10204221" y="2640544"/>
          <a:ext cx="283865" cy="391852"/>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21167</xdr:colOff>
      <xdr:row>14</xdr:row>
      <xdr:rowOff>381000</xdr:rowOff>
    </xdr:from>
    <xdr:to>
      <xdr:col>20</xdr:col>
      <xdr:colOff>81643</xdr:colOff>
      <xdr:row>14</xdr:row>
      <xdr:rowOff>680357</xdr:rowOff>
    </xdr:to>
    <xdr:sp macro="" textlink="">
      <xdr:nvSpPr>
        <xdr:cNvPr id="142" name="ZoneTexte 141"/>
        <xdr:cNvSpPr txBox="1"/>
      </xdr:nvSpPr>
      <xdr:spPr>
        <a:xfrm>
          <a:off x="10090453" y="4449536"/>
          <a:ext cx="2917976" cy="29935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b="1">
              <a:solidFill>
                <a:srgbClr val="C00000"/>
              </a:solidFill>
            </a:rPr>
            <a:t>Attention</a:t>
          </a:r>
          <a:r>
            <a:rPr lang="fr-FR" sz="1100" b="1" baseline="0">
              <a:solidFill>
                <a:srgbClr val="C00000"/>
              </a:solidFill>
            </a:rPr>
            <a:t> vous avez coché deux cases</a:t>
          </a:r>
          <a:endParaRPr lang="fr-FR" sz="1100" b="1">
            <a:solidFill>
              <a:srgbClr val="C00000"/>
            </a:solidFill>
          </a:endParaRPr>
        </a:p>
      </xdr:txBody>
    </xdr:sp>
    <xdr:clientData/>
  </xdr:twoCellAnchor>
  <xdr:twoCellAnchor>
    <xdr:from>
      <xdr:col>8</xdr:col>
      <xdr:colOff>635000</xdr:colOff>
      <xdr:row>15</xdr:row>
      <xdr:rowOff>63499</xdr:rowOff>
    </xdr:from>
    <xdr:to>
      <xdr:col>10</xdr:col>
      <xdr:colOff>222251</xdr:colOff>
      <xdr:row>16</xdr:row>
      <xdr:rowOff>148166</xdr:rowOff>
    </xdr:to>
    <xdr:sp macro="" textlink="">
      <xdr:nvSpPr>
        <xdr:cNvPr id="164" name="Rectangle à coins arrondis 163"/>
        <xdr:cNvSpPr/>
      </xdr:nvSpPr>
      <xdr:spPr>
        <a:xfrm>
          <a:off x="5662083" y="5228166"/>
          <a:ext cx="1068918" cy="275167"/>
        </a:xfrm>
        <a:prstGeom prst="roundRect">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baseline="0">
              <a:solidFill>
                <a:schemeClr val="accent3">
                  <a:lumMod val="50000"/>
                </a:schemeClr>
              </a:solidFill>
            </a:rPr>
            <a:t>...par principe</a:t>
          </a:r>
        </a:p>
      </xdr:txBody>
    </xdr:sp>
    <xdr:clientData/>
  </xdr:twoCellAnchor>
  <xdr:twoCellAnchor>
    <xdr:from>
      <xdr:col>8</xdr:col>
      <xdr:colOff>1068915</xdr:colOff>
      <xdr:row>16</xdr:row>
      <xdr:rowOff>169333</xdr:rowOff>
    </xdr:from>
    <xdr:to>
      <xdr:col>9</xdr:col>
      <xdr:colOff>52915</xdr:colOff>
      <xdr:row>18</xdr:row>
      <xdr:rowOff>21166</xdr:rowOff>
    </xdr:to>
    <xdr:sp macro="" textlink="">
      <xdr:nvSpPr>
        <xdr:cNvPr id="165" name="Flèche vers le bas 164"/>
        <xdr:cNvSpPr/>
      </xdr:nvSpPr>
      <xdr:spPr>
        <a:xfrm>
          <a:off x="6095998" y="5524500"/>
          <a:ext cx="222250" cy="232833"/>
        </a:xfrm>
        <a:prstGeom prst="downArrow">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14</xdr:col>
      <xdr:colOff>25401</xdr:colOff>
      <xdr:row>19</xdr:row>
      <xdr:rowOff>123218</xdr:rowOff>
    </xdr:from>
    <xdr:to>
      <xdr:col>17</xdr:col>
      <xdr:colOff>1253068</xdr:colOff>
      <xdr:row>24</xdr:row>
      <xdr:rowOff>68791</xdr:rowOff>
    </xdr:to>
    <xdr:sp macro="" textlink="">
      <xdr:nvSpPr>
        <xdr:cNvPr id="166" name="Rectangle à coins arrondis 165"/>
        <xdr:cNvSpPr/>
      </xdr:nvSpPr>
      <xdr:spPr>
        <a:xfrm>
          <a:off x="8366580" y="6083147"/>
          <a:ext cx="2955774" cy="911680"/>
        </a:xfrm>
        <a:prstGeom prst="roundRect">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baseline="0">
              <a:solidFill>
                <a:schemeClr val="accent3">
                  <a:lumMod val="50000"/>
                </a:schemeClr>
              </a:solidFill>
            </a:rPr>
            <a:t>Si vous obtenez un niveau de points suffisant, le résultat change de couleur.</a:t>
          </a:r>
        </a:p>
        <a:p>
          <a:pPr algn="ctr"/>
          <a:r>
            <a:rPr lang="fr-FR" sz="1100" b="1" baseline="0">
              <a:solidFill>
                <a:schemeClr val="accent3">
                  <a:lumMod val="50000"/>
                </a:schemeClr>
              </a:solidFill>
            </a:rPr>
            <a:t>Première indication de votre "niveau" d'engagement vers un postionnement écotouristique</a:t>
          </a:r>
        </a:p>
        <a:p>
          <a:pPr algn="ctr"/>
          <a:endParaRPr lang="fr-FR" sz="1100" b="1" baseline="0">
            <a:solidFill>
              <a:schemeClr val="accent3">
                <a:lumMod val="50000"/>
              </a:schemeClr>
            </a:solidFill>
          </a:endParaRPr>
        </a:p>
      </xdr:txBody>
    </xdr:sp>
    <xdr:clientData/>
  </xdr:twoCellAnchor>
  <xdr:twoCellAnchor>
    <xdr:from>
      <xdr:col>11</xdr:col>
      <xdr:colOff>1057275</xdr:colOff>
      <xdr:row>13</xdr:row>
      <xdr:rowOff>295275</xdr:rowOff>
    </xdr:from>
    <xdr:to>
      <xdr:col>17</xdr:col>
      <xdr:colOff>990600</xdr:colOff>
      <xdr:row>14</xdr:row>
      <xdr:rowOff>457200</xdr:rowOff>
    </xdr:to>
    <xdr:grpSp>
      <xdr:nvGrpSpPr>
        <xdr:cNvPr id="2073" name="Groupe 97"/>
        <xdr:cNvGrpSpPr>
          <a:grpSpLocks/>
        </xdr:cNvGrpSpPr>
      </xdr:nvGrpSpPr>
      <xdr:grpSpPr bwMode="auto">
        <a:xfrm>
          <a:off x="7670346" y="3751489"/>
          <a:ext cx="3389540" cy="774247"/>
          <a:chOff x="7953093" y="1726002"/>
          <a:chExt cx="3383698" cy="778051"/>
        </a:xfrm>
      </xdr:grpSpPr>
      <xdr:sp macro="" textlink="">
        <xdr:nvSpPr>
          <xdr:cNvPr id="95" name="Rectangle à coins arrondis 94"/>
          <xdr:cNvSpPr/>
        </xdr:nvSpPr>
        <xdr:spPr>
          <a:xfrm>
            <a:off x="7953093" y="1735608"/>
            <a:ext cx="2827736" cy="624362"/>
          </a:xfrm>
          <a:prstGeom prst="roundRect">
            <a:avLst/>
          </a:prstGeom>
          <a:solidFill>
            <a:srgbClr val="FF9999"/>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pic>
        <xdr:nvPicPr>
          <xdr:cNvPr id="2079" name="Picture 19" descr="C:\Documents and Settings\mathieu.maisonnasse\Mes documents\Mes images\Bibliothèque multimédia Microsoft\j0433883.png"/>
          <xdr:cNvPicPr>
            <a:picLocks noChangeAspect="1" noChangeArrowheads="1"/>
          </xdr:cNvPicPr>
        </xdr:nvPicPr>
        <xdr:blipFill>
          <a:blip xmlns:r="http://schemas.openxmlformats.org/officeDocument/2006/relationships" r:embed="rId1" cstate="print"/>
          <a:srcRect/>
          <a:stretch>
            <a:fillRect/>
          </a:stretch>
        </xdr:blipFill>
        <xdr:spPr bwMode="auto">
          <a:xfrm>
            <a:off x="8001868" y="1810668"/>
            <a:ext cx="399321" cy="397013"/>
          </a:xfrm>
          <a:prstGeom prst="rect">
            <a:avLst/>
          </a:prstGeom>
          <a:noFill/>
          <a:ln w="9525">
            <a:noFill/>
            <a:miter lim="800000"/>
            <a:headEnd/>
            <a:tailEnd/>
          </a:ln>
        </xdr:spPr>
      </xdr:pic>
      <xdr:sp macro="" textlink="">
        <xdr:nvSpPr>
          <xdr:cNvPr id="96" name="ZoneTexte 95"/>
          <xdr:cNvSpPr txBox="1"/>
        </xdr:nvSpPr>
        <xdr:spPr>
          <a:xfrm>
            <a:off x="8413199" y="1726002"/>
            <a:ext cx="2386801" cy="653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a:solidFill>
                  <a:srgbClr val="C00000"/>
                </a:solidFill>
              </a:rPr>
              <a:t>Si</a:t>
            </a:r>
            <a:r>
              <a:rPr lang="fr-FR" sz="1100" baseline="0">
                <a:solidFill>
                  <a:srgbClr val="C00000"/>
                </a:solidFill>
              </a:rPr>
              <a:t> vous cochez deux cases de la même ligne, le message suivant s'affiche. </a:t>
            </a:r>
            <a:br>
              <a:rPr lang="fr-FR" sz="1100" baseline="0">
                <a:solidFill>
                  <a:srgbClr val="C00000"/>
                </a:solidFill>
              </a:rPr>
            </a:br>
            <a:r>
              <a:rPr lang="fr-FR" sz="1100" baseline="0">
                <a:solidFill>
                  <a:srgbClr val="C00000"/>
                </a:solidFill>
              </a:rPr>
              <a:t>Ne ne </a:t>
            </a:r>
            <a:r>
              <a:rPr lang="fr-FR" sz="1100" b="1" u="sng" baseline="0">
                <a:solidFill>
                  <a:srgbClr val="C00000"/>
                </a:solidFill>
              </a:rPr>
              <a:t>cocher qu'une case</a:t>
            </a:r>
            <a:r>
              <a:rPr lang="fr-FR" sz="1100" baseline="0">
                <a:solidFill>
                  <a:srgbClr val="C00000"/>
                </a:solidFill>
              </a:rPr>
              <a:t>.</a:t>
            </a:r>
            <a:endParaRPr lang="fr-FR" sz="1100">
              <a:solidFill>
                <a:srgbClr val="C00000"/>
              </a:solidFill>
            </a:endParaRPr>
          </a:p>
        </xdr:txBody>
      </xdr:sp>
      <xdr:sp macro="" textlink="">
        <xdr:nvSpPr>
          <xdr:cNvPr id="97" name="Virage 96"/>
          <xdr:cNvSpPr/>
        </xdr:nvSpPr>
        <xdr:spPr>
          <a:xfrm rot="5400000">
            <a:off x="10670104" y="1837367"/>
            <a:ext cx="470673" cy="862699"/>
          </a:xfrm>
          <a:prstGeom prst="bentArrow">
            <a:avLst>
              <a:gd name="adj1" fmla="val 5444"/>
              <a:gd name="adj2" fmla="val 7164"/>
              <a:gd name="adj3" fmla="val 14788"/>
              <a:gd name="adj4" fmla="val 39622"/>
            </a:avLst>
          </a:prstGeom>
          <a:solidFill>
            <a:srgbClr val="FF9999"/>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grpSp>
    <xdr:clientData/>
  </xdr:twoCellAnchor>
  <xdr:twoCellAnchor>
    <xdr:from>
      <xdr:col>15</xdr:col>
      <xdr:colOff>232836</xdr:colOff>
      <xdr:row>3</xdr:row>
      <xdr:rowOff>42334</xdr:rowOff>
    </xdr:from>
    <xdr:to>
      <xdr:col>17</xdr:col>
      <xdr:colOff>518586</xdr:colOff>
      <xdr:row>4</xdr:row>
      <xdr:rowOff>105834</xdr:rowOff>
    </xdr:to>
    <xdr:sp macro="" textlink="">
      <xdr:nvSpPr>
        <xdr:cNvPr id="32" name="Flèche droite rayée 31"/>
        <xdr:cNvSpPr/>
      </xdr:nvSpPr>
      <xdr:spPr>
        <a:xfrm>
          <a:off x="9800169" y="518584"/>
          <a:ext cx="772584" cy="254000"/>
        </a:xfrm>
        <a:prstGeom prst="stripedRightArrow">
          <a:avLst/>
        </a:prstGeom>
        <a:gradFill flip="none" rotWithShape="1">
          <a:gsLst>
            <a:gs pos="33000">
              <a:srgbClr val="92D050"/>
            </a:gs>
            <a:gs pos="67000">
              <a:srgbClr val="FF9999"/>
            </a:gs>
          </a:gsLst>
          <a:lin ang="10800000" scaled="1"/>
          <a:tileRect/>
        </a:gra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560918</xdr:colOff>
      <xdr:row>0</xdr:row>
      <xdr:rowOff>74083</xdr:rowOff>
    </xdr:from>
    <xdr:to>
      <xdr:col>19</xdr:col>
      <xdr:colOff>751417</xdr:colOff>
      <xdr:row>7</xdr:row>
      <xdr:rowOff>10583</xdr:rowOff>
    </xdr:to>
    <xdr:sp macro="" textlink="">
      <xdr:nvSpPr>
        <xdr:cNvPr id="33" name="Rectangle à coins arrondis 32"/>
        <xdr:cNvSpPr/>
      </xdr:nvSpPr>
      <xdr:spPr>
        <a:xfrm>
          <a:off x="10615085" y="74083"/>
          <a:ext cx="2285999" cy="1026583"/>
        </a:xfrm>
        <a:prstGeom prst="roundRect">
          <a:avLst>
            <a:gd name="adj" fmla="val 8527"/>
          </a:avLst>
        </a:prstGeom>
        <a:solidFill>
          <a:sysClr val="window" lastClr="FFFFFF"/>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u="sng">
              <a:solidFill>
                <a:schemeClr val="accent3">
                  <a:lumMod val="50000"/>
                </a:schemeClr>
              </a:solidFill>
            </a:rPr>
            <a:t>Texte informatif automatique.</a:t>
          </a:r>
          <a:r>
            <a:rPr lang="fr-FR" sz="1100" b="1">
              <a:solidFill>
                <a:schemeClr val="accent3">
                  <a:lumMod val="50000"/>
                </a:schemeClr>
              </a:solidFill>
            </a:rPr>
            <a:t> </a:t>
          </a:r>
          <a:endParaRPr lang="fr-FR" sz="1100" b="1" baseline="0">
            <a:solidFill>
              <a:schemeClr val="accent3">
                <a:lumMod val="50000"/>
              </a:schemeClr>
            </a:solidFill>
          </a:endParaRPr>
        </a:p>
        <a:p>
          <a:pPr algn="l"/>
          <a:r>
            <a:rPr lang="fr-FR" sz="1050" b="1" baseline="0">
              <a:solidFill>
                <a:srgbClr val="FF0000"/>
              </a:solidFill>
            </a:rPr>
            <a:t>- Rouge si vous n'avez pas répondu à toutes les questions</a:t>
          </a:r>
          <a:r>
            <a:rPr lang="fr-FR" sz="1050" b="1" baseline="0">
              <a:solidFill>
                <a:schemeClr val="accent3">
                  <a:lumMod val="50000"/>
                </a:schemeClr>
              </a:solidFill>
            </a:rPr>
            <a:t/>
          </a:r>
          <a:br>
            <a:rPr lang="fr-FR" sz="1050" b="1" baseline="0">
              <a:solidFill>
                <a:schemeClr val="accent3">
                  <a:lumMod val="50000"/>
                </a:schemeClr>
              </a:solidFill>
            </a:rPr>
          </a:br>
          <a:r>
            <a:rPr lang="fr-FR" sz="1050" b="1" baseline="0">
              <a:solidFill>
                <a:schemeClr val="accent3">
                  <a:lumMod val="50000"/>
                </a:schemeClr>
              </a:solidFill>
            </a:rPr>
            <a:t>- Vert si vous avez répondu à toutes les questions</a:t>
          </a:r>
          <a:endParaRPr lang="fr-FR" sz="1050" b="1">
            <a:solidFill>
              <a:schemeClr val="accent3">
                <a:lumMod val="50000"/>
              </a:schemeClr>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euil1">
    <tabColor rgb="FFFFFF00"/>
    <pageSetUpPr fitToPage="1"/>
  </sheetPr>
  <dimension ref="B2:R25"/>
  <sheetViews>
    <sheetView topLeftCell="A13" zoomScale="70" zoomScaleNormal="70" workbookViewId="0">
      <selection activeCell="L31" sqref="L31"/>
    </sheetView>
  </sheetViews>
  <sheetFormatPr baseColWidth="10" defaultRowHeight="15"/>
  <cols>
    <col min="1" max="1" width="2.85546875" style="2" customWidth="1"/>
    <col min="2" max="2" width="10.7109375" style="2" customWidth="1"/>
    <col min="3" max="3" width="30.7109375" style="2" customWidth="1"/>
    <col min="4" max="5" width="1.42578125" style="2" customWidth="1"/>
    <col min="6" max="6" width="18.5703125" style="2" customWidth="1"/>
    <col min="7" max="8" width="3.5703125" style="2" customWidth="1"/>
    <col min="9" max="9" width="18.5703125" style="2" customWidth="1"/>
    <col min="10" max="11" width="3.5703125" style="2" customWidth="1"/>
    <col min="12" max="12" width="18.5703125" style="2" customWidth="1"/>
    <col min="13" max="14" width="3.5703125" style="2" customWidth="1"/>
    <col min="15" max="15" width="18.5703125" style="2" customWidth="1"/>
    <col min="16" max="17" width="3.5703125" style="2" customWidth="1"/>
    <col min="18" max="18" width="20" style="2" customWidth="1"/>
    <col min="19" max="16384" width="11.42578125" style="2"/>
  </cols>
  <sheetData>
    <row r="2" spans="2:18" ht="18.75">
      <c r="B2" s="280" t="s">
        <v>68</v>
      </c>
      <c r="C2" s="280"/>
      <c r="D2" s="280"/>
      <c r="E2" s="280"/>
      <c r="F2" s="280"/>
      <c r="G2" s="280"/>
      <c r="H2" s="280"/>
      <c r="I2" s="280"/>
      <c r="J2" s="280"/>
      <c r="K2" s="280"/>
      <c r="L2" s="280"/>
      <c r="M2" s="280"/>
      <c r="N2" s="280"/>
      <c r="O2" s="280"/>
      <c r="P2" s="280"/>
      <c r="Q2" s="280"/>
    </row>
    <row r="3" spans="2:18" ht="3" customHeight="1">
      <c r="B3" s="9"/>
      <c r="C3" s="9"/>
      <c r="D3" s="9"/>
      <c r="E3" s="9"/>
      <c r="F3" s="9"/>
      <c r="G3" s="9"/>
      <c r="H3" s="9"/>
      <c r="I3" s="9"/>
      <c r="J3" s="9"/>
      <c r="K3" s="9"/>
      <c r="L3" s="9"/>
      <c r="M3" s="9"/>
      <c r="N3" s="9"/>
      <c r="O3" s="9"/>
      <c r="P3" s="9"/>
      <c r="Q3" s="9"/>
    </row>
    <row r="4" spans="2:18">
      <c r="B4" s="9"/>
      <c r="C4" s="9"/>
      <c r="D4" s="9"/>
      <c r="E4" s="9"/>
      <c r="F4" s="281" t="str">
        <f>IF(SUM((IF(R10=0,"0","1")),(IF(R11=0,"0","1")),(IF(R12=0,"0","1")),(IF(R13=0,"0","1")),(IF(R14=0,"0","1")),(IF(R15=0,"0","1")))&lt;6,"Vous n'avez pas répondu à toutes les questions, merci de vérifier avant de passer à l'étape suivante","Vous avez répondu à toutes les questions, passez à l'étape 2/7")</f>
        <v>Vous n'avez pas répondu à toutes les questions, merci de vérifier avant de passer à l'étape suivante</v>
      </c>
      <c r="G4" s="281"/>
      <c r="H4" s="281"/>
      <c r="I4" s="281"/>
      <c r="J4" s="281"/>
      <c r="K4" s="281"/>
      <c r="L4" s="281"/>
      <c r="M4" s="281"/>
      <c r="N4" s="281"/>
      <c r="O4" s="281"/>
      <c r="P4" s="281"/>
      <c r="Q4" s="281"/>
    </row>
    <row r="5" spans="2:18">
      <c r="B5" s="9"/>
      <c r="C5" s="9"/>
      <c r="D5" s="9"/>
      <c r="E5" s="9"/>
      <c r="F5" s="281"/>
      <c r="G5" s="281"/>
      <c r="H5" s="281"/>
      <c r="I5" s="281"/>
      <c r="J5" s="281"/>
      <c r="K5" s="281"/>
      <c r="L5" s="281"/>
      <c r="M5" s="281"/>
      <c r="N5" s="281"/>
      <c r="O5" s="281"/>
      <c r="P5" s="281"/>
      <c r="Q5" s="281"/>
    </row>
    <row r="6" spans="2:18" ht="3" customHeight="1">
      <c r="B6" s="9"/>
      <c r="C6" s="9"/>
      <c r="D6" s="9"/>
      <c r="E6" s="9"/>
      <c r="F6" s="9"/>
      <c r="G6" s="9"/>
      <c r="H6" s="9"/>
      <c r="I6" s="9"/>
      <c r="J6" s="9"/>
      <c r="K6" s="9"/>
      <c r="L6" s="9"/>
      <c r="M6" s="9"/>
      <c r="N6" s="9"/>
      <c r="O6" s="9"/>
      <c r="P6" s="9"/>
      <c r="Q6" s="9"/>
    </row>
    <row r="7" spans="2:18">
      <c r="B7" s="282" t="s">
        <v>43</v>
      </c>
      <c r="C7" s="284" t="s">
        <v>1</v>
      </c>
      <c r="D7" s="10"/>
      <c r="E7" s="10"/>
      <c r="F7" s="286" t="s">
        <v>46</v>
      </c>
      <c r="G7" s="286"/>
      <c r="H7" s="286"/>
      <c r="I7" s="286"/>
      <c r="J7" s="286"/>
      <c r="K7" s="286"/>
      <c r="L7" s="286"/>
      <c r="M7" s="286"/>
      <c r="N7" s="286"/>
      <c r="O7" s="286"/>
      <c r="P7" s="286"/>
      <c r="Q7" s="286"/>
    </row>
    <row r="8" spans="2:18" ht="15.75" thickBot="1">
      <c r="B8" s="283"/>
      <c r="C8" s="285"/>
      <c r="D8" s="10"/>
      <c r="E8" s="10"/>
      <c r="F8" s="287" t="s">
        <v>2</v>
      </c>
      <c r="G8" s="287"/>
      <c r="H8" s="288"/>
      <c r="I8" s="285" t="s">
        <v>3</v>
      </c>
      <c r="J8" s="287"/>
      <c r="K8" s="288"/>
      <c r="L8" s="285" t="s">
        <v>4</v>
      </c>
      <c r="M8" s="287"/>
      <c r="N8" s="288"/>
      <c r="O8" s="285" t="s">
        <v>5</v>
      </c>
      <c r="P8" s="287"/>
      <c r="Q8" s="287"/>
    </row>
    <row r="9" spans="2:18" ht="2.25" customHeight="1" thickBot="1">
      <c r="B9" s="9"/>
      <c r="C9" s="9"/>
      <c r="D9" s="9"/>
      <c r="E9" s="9"/>
      <c r="F9" s="9"/>
      <c r="G9" s="9"/>
      <c r="H9" s="9"/>
      <c r="I9" s="9"/>
      <c r="J9" s="9"/>
      <c r="K9" s="9"/>
      <c r="L9" s="9"/>
      <c r="M9" s="9"/>
      <c r="N9" s="9"/>
      <c r="O9" s="9"/>
      <c r="P9" s="9"/>
      <c r="Q9" s="9"/>
    </row>
    <row r="10" spans="2:18" ht="24" customHeight="1">
      <c r="B10" s="304" t="s">
        <v>47</v>
      </c>
      <c r="C10" s="50" t="s">
        <v>48</v>
      </c>
      <c r="D10" s="11"/>
      <c r="E10" s="11"/>
      <c r="F10" s="51" t="s">
        <v>38</v>
      </c>
      <c r="G10" s="51">
        <v>1</v>
      </c>
      <c r="H10" s="60"/>
      <c r="I10" s="52" t="s">
        <v>40</v>
      </c>
      <c r="J10" s="52">
        <v>2</v>
      </c>
      <c r="K10" s="60"/>
      <c r="L10" s="52" t="s">
        <v>41</v>
      </c>
      <c r="M10" s="52">
        <v>3</v>
      </c>
      <c r="N10" s="60"/>
      <c r="O10" s="52" t="s">
        <v>39</v>
      </c>
      <c r="P10" s="53">
        <v>4</v>
      </c>
      <c r="Q10" s="63"/>
      <c r="R10" s="25">
        <f t="shared" ref="R10:R15" si="0">IF((SUM((IF(H10="X",1,0)),IF(K10="X",1,0),IF(N10="X",1,0),IF(Q10="X",1,0)))&gt;1,"Attention vous avez coché deux cases",(SUM((IF(ISBLANK(H10),"0",G10)),(IF(ISBLANK(K10),"0",J10)),(IF(ISBLANK(N10),"0",M10)),(IF(ISBLANK(Q10),"0",P10)))))</f>
        <v>0</v>
      </c>
    </row>
    <row r="11" spans="2:18" ht="48">
      <c r="B11" s="305"/>
      <c r="C11" s="54" t="s">
        <v>59</v>
      </c>
      <c r="D11" s="11"/>
      <c r="E11" s="11"/>
      <c r="F11" s="105" t="s">
        <v>16</v>
      </c>
      <c r="G11" s="105">
        <v>1</v>
      </c>
      <c r="H11" s="61" t="s">
        <v>69</v>
      </c>
      <c r="I11" s="106" t="s">
        <v>23</v>
      </c>
      <c r="J11" s="106">
        <v>2</v>
      </c>
      <c r="K11" s="61"/>
      <c r="L11" s="106" t="s">
        <v>24</v>
      </c>
      <c r="M11" s="106">
        <v>3</v>
      </c>
      <c r="N11" s="61"/>
      <c r="O11" s="106" t="s">
        <v>25</v>
      </c>
      <c r="P11" s="55">
        <v>4</v>
      </c>
      <c r="Q11" s="64"/>
      <c r="R11" s="25">
        <f t="shared" si="0"/>
        <v>1</v>
      </c>
    </row>
    <row r="12" spans="2:18" ht="48">
      <c r="B12" s="306"/>
      <c r="C12" s="54" t="s">
        <v>49</v>
      </c>
      <c r="D12" s="11"/>
      <c r="E12" s="11"/>
      <c r="F12" s="105" t="s">
        <v>16</v>
      </c>
      <c r="G12" s="105">
        <v>1</v>
      </c>
      <c r="H12" s="61"/>
      <c r="I12" s="106" t="s">
        <v>27</v>
      </c>
      <c r="J12" s="106">
        <v>2</v>
      </c>
      <c r="K12" s="61" t="s">
        <v>69</v>
      </c>
      <c r="L12" s="106" t="s">
        <v>28</v>
      </c>
      <c r="M12" s="106">
        <v>3</v>
      </c>
      <c r="N12" s="61"/>
      <c r="O12" s="106" t="s">
        <v>29</v>
      </c>
      <c r="P12" s="55">
        <v>4</v>
      </c>
      <c r="Q12" s="64"/>
      <c r="R12" s="25">
        <f t="shared" si="0"/>
        <v>2</v>
      </c>
    </row>
    <row r="13" spans="2:18" ht="48">
      <c r="B13" s="307" t="s">
        <v>35</v>
      </c>
      <c r="C13" s="54" t="s">
        <v>50</v>
      </c>
      <c r="D13" s="11"/>
      <c r="E13" s="11"/>
      <c r="F13" s="105" t="s">
        <v>51</v>
      </c>
      <c r="G13" s="105">
        <v>1</v>
      </c>
      <c r="H13" s="61"/>
      <c r="I13" s="106" t="s">
        <v>7</v>
      </c>
      <c r="J13" s="106">
        <v>2</v>
      </c>
      <c r="K13" s="61"/>
      <c r="L13" s="106" t="s">
        <v>8</v>
      </c>
      <c r="M13" s="106">
        <v>3</v>
      </c>
      <c r="N13" s="61" t="s">
        <v>69</v>
      </c>
      <c r="O13" s="106" t="s">
        <v>9</v>
      </c>
      <c r="P13" s="55">
        <v>4</v>
      </c>
      <c r="Q13" s="64"/>
      <c r="R13" s="25">
        <f t="shared" si="0"/>
        <v>3</v>
      </c>
    </row>
    <row r="14" spans="2:18" ht="48">
      <c r="B14" s="307"/>
      <c r="C14" s="54" t="s">
        <v>52</v>
      </c>
      <c r="D14" s="11"/>
      <c r="E14" s="11"/>
      <c r="F14" s="105" t="s">
        <v>16</v>
      </c>
      <c r="G14" s="105">
        <v>1</v>
      </c>
      <c r="H14" s="61"/>
      <c r="I14" s="106" t="s">
        <v>20</v>
      </c>
      <c r="J14" s="106">
        <v>2</v>
      </c>
      <c r="K14" s="61"/>
      <c r="L14" s="106" t="s">
        <v>21</v>
      </c>
      <c r="M14" s="106">
        <v>3</v>
      </c>
      <c r="N14" s="61"/>
      <c r="O14" s="106" t="s">
        <v>22</v>
      </c>
      <c r="P14" s="55">
        <v>4</v>
      </c>
      <c r="Q14" s="64"/>
      <c r="R14" s="25">
        <f t="shared" si="0"/>
        <v>0</v>
      </c>
    </row>
    <row r="15" spans="2:18" ht="84.75" thickBot="1">
      <c r="B15" s="308"/>
      <c r="C15" s="56" t="s">
        <v>53</v>
      </c>
      <c r="D15" s="11"/>
      <c r="E15" s="11"/>
      <c r="F15" s="57" t="s">
        <v>16</v>
      </c>
      <c r="G15" s="57">
        <v>1</v>
      </c>
      <c r="H15" s="62"/>
      <c r="I15" s="58" t="s">
        <v>17</v>
      </c>
      <c r="J15" s="58">
        <v>2</v>
      </c>
      <c r="K15" s="62"/>
      <c r="L15" s="58" t="s">
        <v>18</v>
      </c>
      <c r="M15" s="58">
        <v>3</v>
      </c>
      <c r="N15" s="62" t="s">
        <v>69</v>
      </c>
      <c r="O15" s="58" t="s">
        <v>19</v>
      </c>
      <c r="P15" s="59">
        <v>4</v>
      </c>
      <c r="Q15" s="65" t="s">
        <v>69</v>
      </c>
      <c r="R15" s="25" t="str">
        <f t="shared" si="0"/>
        <v>Attention vous avez coché deux cases</v>
      </c>
    </row>
    <row r="18" spans="2:17">
      <c r="B18" s="12"/>
      <c r="C18" s="13"/>
      <c r="D18" s="11"/>
      <c r="E18" s="11"/>
      <c r="F18" s="14"/>
      <c r="G18" s="14"/>
      <c r="H18" s="14"/>
      <c r="I18" s="14"/>
      <c r="J18" s="14"/>
      <c r="K18" s="14"/>
      <c r="L18" s="14"/>
      <c r="M18" s="14"/>
      <c r="N18" s="14"/>
      <c r="O18" s="14"/>
      <c r="P18" s="14"/>
      <c r="Q18" s="14"/>
    </row>
    <row r="19" spans="2:17" ht="18.75">
      <c r="B19" s="12"/>
      <c r="C19" s="13"/>
      <c r="D19" s="11"/>
      <c r="E19" s="11"/>
      <c r="F19" s="68"/>
      <c r="G19" s="68"/>
      <c r="H19" s="68"/>
      <c r="I19" s="289" t="s">
        <v>63</v>
      </c>
      <c r="J19" s="289"/>
      <c r="K19" s="289"/>
      <c r="L19" s="289"/>
      <c r="M19" s="66"/>
      <c r="N19" s="66"/>
      <c r="O19" s="66"/>
      <c r="P19" s="66"/>
      <c r="Q19" s="66"/>
    </row>
    <row r="20" spans="2:17">
      <c r="B20" s="12"/>
      <c r="C20" s="13"/>
      <c r="D20" s="11"/>
      <c r="E20" s="11"/>
      <c r="F20" s="309" t="s">
        <v>337</v>
      </c>
      <c r="G20" s="309"/>
      <c r="H20" s="309"/>
      <c r="I20" s="311">
        <f>SUM(R10:R15)</f>
        <v>6</v>
      </c>
      <c r="J20" s="312" t="s">
        <v>335</v>
      </c>
      <c r="K20" s="313"/>
      <c r="L20" s="314"/>
      <c r="M20" s="14"/>
      <c r="N20" s="14"/>
      <c r="O20" s="14"/>
      <c r="P20" s="14"/>
      <c r="Q20" s="14"/>
    </row>
    <row r="21" spans="2:17">
      <c r="B21" s="12"/>
      <c r="C21" s="13"/>
      <c r="D21" s="11"/>
      <c r="E21" s="11"/>
      <c r="F21" s="310"/>
      <c r="G21" s="310"/>
      <c r="H21" s="310"/>
      <c r="I21" s="297"/>
      <c r="J21" s="315"/>
      <c r="K21" s="316"/>
      <c r="L21" s="317"/>
      <c r="M21" s="14"/>
      <c r="N21" s="14"/>
      <c r="O21" s="14"/>
      <c r="P21" s="14"/>
      <c r="Q21" s="14"/>
    </row>
    <row r="23" spans="2:17" ht="15.75">
      <c r="F23" s="68"/>
      <c r="G23" s="68"/>
      <c r="H23" s="68"/>
      <c r="I23" s="289" t="s">
        <v>63</v>
      </c>
      <c r="J23" s="289"/>
      <c r="K23" s="289"/>
      <c r="L23" s="289"/>
    </row>
    <row r="24" spans="2:17">
      <c r="F24" s="290" t="s">
        <v>337</v>
      </c>
      <c r="G24" s="291"/>
      <c r="H24" s="292"/>
      <c r="I24" s="296">
        <v>18</v>
      </c>
      <c r="J24" s="298" t="s">
        <v>336</v>
      </c>
      <c r="K24" s="299"/>
      <c r="L24" s="300"/>
    </row>
    <row r="25" spans="2:17">
      <c r="F25" s="293"/>
      <c r="G25" s="294"/>
      <c r="H25" s="295"/>
      <c r="I25" s="297"/>
      <c r="J25" s="301"/>
      <c r="K25" s="302"/>
      <c r="L25" s="303"/>
    </row>
  </sheetData>
  <mergeCells count="19">
    <mergeCell ref="I23:L23"/>
    <mergeCell ref="F24:H25"/>
    <mergeCell ref="I24:I25"/>
    <mergeCell ref="J24:L25"/>
    <mergeCell ref="B10:B12"/>
    <mergeCell ref="B13:B15"/>
    <mergeCell ref="I19:L19"/>
    <mergeCell ref="F20:H21"/>
    <mergeCell ref="I20:I21"/>
    <mergeCell ref="J20:L21"/>
    <mergeCell ref="B2:Q2"/>
    <mergeCell ref="F4:Q5"/>
    <mergeCell ref="B7:B8"/>
    <mergeCell ref="C7:C8"/>
    <mergeCell ref="F7:Q7"/>
    <mergeCell ref="F8:H8"/>
    <mergeCell ref="I8:K8"/>
    <mergeCell ref="L8:N8"/>
    <mergeCell ref="O8:Q8"/>
  </mergeCells>
  <conditionalFormatting sqref="J20">
    <cfRule type="containsText" dxfId="65" priority="6" stopIfTrue="1" operator="containsText" text="Niveau atteint">
      <formula>NOT(ISERROR(SEARCH("Niveau atteint",J20)))</formula>
    </cfRule>
    <cfRule type="containsText" dxfId="64" priority="7" stopIfTrue="1" operator="containsText" text="Niveau insuffisant">
      <formula>NOT(ISERROR(SEARCH("Niveau insuffisant",J20)))</formula>
    </cfRule>
  </conditionalFormatting>
  <conditionalFormatting sqref="F4">
    <cfRule type="containsText" dxfId="63" priority="4" stopIfTrue="1" operator="containsText" text="Vous n'avez pas répondu à toutes les questions, merci de vérifier avant de passer à l'étape suivante">
      <formula>NOT(ISERROR(SEARCH("Vous n'avez pas répondu à toutes les questions, merci de vérifier avant de passer à l'étape suivante",F4)))</formula>
    </cfRule>
    <cfRule type="containsText" dxfId="62" priority="5" stopIfTrue="1" operator="containsText" text="Vous avez répondu à toutes les questions, passez à l'étape 2/7">
      <formula>NOT(ISERROR(SEARCH("Vous avez répondu à toutes les questions, passez à l'étape 2/7",F4)))</formula>
    </cfRule>
  </conditionalFormatting>
  <conditionalFormatting sqref="R10:R15">
    <cfRule type="containsText" dxfId="61" priority="3" stopIfTrue="1" operator="containsText" text="Attention vous avez coché deux cases">
      <formula>NOT(ISERROR(SEARCH("Attention vous avez coché deux cases",R10)))</formula>
    </cfRule>
  </conditionalFormatting>
  <conditionalFormatting sqref="J24">
    <cfRule type="containsText" dxfId="60" priority="1" stopIfTrue="1" operator="containsText" text="Niveau atteint">
      <formula>NOT(ISERROR(SEARCH("Niveau atteint",J24)))</formula>
    </cfRule>
    <cfRule type="containsText" dxfId="59" priority="2" stopIfTrue="1" operator="containsText" text="Niveau insuffisant">
      <formula>NOT(ISERROR(SEARCH("Niveau insuffisant",J24)))</formula>
    </cfRule>
  </conditionalFormatting>
  <pageMargins left="0.70866141732283472" right="0.70866141732283472" top="0.74803149606299213" bottom="0.74803149606299213" header="0.31496062992125984" footer="0.31496062992125984"/>
  <pageSetup paperSize="9" scale="68" orientation="landscape" r:id="rId1"/>
  <drawing r:id="rId2"/>
</worksheet>
</file>

<file path=xl/worksheets/sheet10.xml><?xml version="1.0" encoding="utf-8"?>
<worksheet xmlns="http://schemas.openxmlformats.org/spreadsheetml/2006/main" xmlns:r="http://schemas.openxmlformats.org/officeDocument/2006/relationships">
  <sheetPr codeName="Feuil10">
    <tabColor rgb="FFC00000"/>
  </sheetPr>
  <dimension ref="B1:M89"/>
  <sheetViews>
    <sheetView view="pageBreakPreview" zoomScale="85" zoomScaleNormal="70" zoomScaleSheetLayoutView="85" workbookViewId="0">
      <pane ySplit="4" topLeftCell="A40" activePane="bottomLeft" state="frozen"/>
      <selection activeCell="C1" sqref="C1"/>
      <selection pane="bottomLeft" activeCell="F52" sqref="F52"/>
    </sheetView>
  </sheetViews>
  <sheetFormatPr baseColWidth="10" defaultRowHeight="15"/>
  <cols>
    <col min="1" max="1" width="4" style="2" customWidth="1"/>
    <col min="2" max="2" width="5.140625" style="2" customWidth="1"/>
    <col min="3" max="3" width="10.7109375" style="2" customWidth="1"/>
    <col min="4" max="4" width="38" style="2" customWidth="1"/>
    <col min="5" max="5" width="1.5703125" style="2" customWidth="1"/>
    <col min="6" max="6" width="13.28515625" style="128" customWidth="1"/>
    <col min="7" max="7" width="9.85546875" style="34" customWidth="1"/>
    <col min="8" max="8" width="22.140625" style="2" customWidth="1"/>
    <col min="9" max="9" width="1.5703125" style="5" customWidth="1"/>
    <col min="10" max="13" width="15.28515625" style="2" customWidth="1"/>
    <col min="14" max="16384" width="11.42578125" style="2"/>
  </cols>
  <sheetData>
    <row r="1" spans="2:13" ht="18.75">
      <c r="B1" s="455" t="s">
        <v>84</v>
      </c>
      <c r="C1" s="455"/>
      <c r="D1" s="455"/>
      <c r="E1" s="455"/>
      <c r="F1" s="455"/>
      <c r="G1" s="455"/>
      <c r="H1" s="455"/>
      <c r="I1" s="455"/>
      <c r="J1" s="455"/>
      <c r="K1" s="455"/>
      <c r="L1" s="455"/>
      <c r="M1" s="455"/>
    </row>
    <row r="2" spans="2:13" ht="5.25" customHeight="1"/>
    <row r="3" spans="2:13" ht="15" customHeight="1">
      <c r="C3" s="282" t="s">
        <v>43</v>
      </c>
      <c r="D3" s="284" t="s">
        <v>1</v>
      </c>
      <c r="F3" s="464" t="s">
        <v>334</v>
      </c>
      <c r="G3" s="439" t="s">
        <v>332</v>
      </c>
      <c r="H3" s="439"/>
      <c r="I3" s="261"/>
      <c r="J3" s="333" t="s">
        <v>83</v>
      </c>
      <c r="K3" s="333"/>
      <c r="L3" s="333"/>
      <c r="M3" s="333"/>
    </row>
    <row r="4" spans="2:13" ht="15.75" thickBot="1">
      <c r="C4" s="283"/>
      <c r="D4" s="285"/>
      <c r="F4" s="465"/>
      <c r="G4" s="439"/>
      <c r="H4" s="439"/>
      <c r="I4" s="261"/>
      <c r="J4" s="333"/>
      <c r="K4" s="333"/>
      <c r="L4" s="333"/>
      <c r="M4" s="333"/>
    </row>
    <row r="5" spans="2:13" ht="6.75" customHeight="1" thickBot="1"/>
    <row r="6" spans="2:13" ht="45" customHeight="1">
      <c r="B6" s="452" t="s">
        <v>68</v>
      </c>
      <c r="C6" s="326" t="str">
        <f>'1. Economie'!B9</f>
        <v>Emploi et activités</v>
      </c>
      <c r="D6" s="50" t="str">
        <f>'1. Economie'!C9</f>
        <v>Votre projet permet-il (a-t-il permis) la création d'emplois ?</v>
      </c>
      <c r="E6" s="125"/>
      <c r="F6" s="129" t="s">
        <v>105</v>
      </c>
      <c r="G6" s="252">
        <f>'1. Economie'!R9</f>
        <v>0</v>
      </c>
      <c r="H6" s="257" t="str">
        <f>IF(G6=0,"Vous n'avez pas répondu à cette question",(IF(G6=1,"Des actions sont à engager prioritairement sur cette question",(IF(G6=2,"Vous êtes sensibilisé sur cette question mais des efforts restent à fournir",(IF(G6=3,"Vous êtes déjà très engagés sur cette question","Vous avez atteint le niveau d'engagement maximum")))))))</f>
        <v>Vous n'avez pas répondu à cette question</v>
      </c>
      <c r="I6" s="259"/>
      <c r="J6" s="458"/>
      <c r="K6" s="459"/>
      <c r="L6" s="459"/>
      <c r="M6" s="460"/>
    </row>
    <row r="7" spans="2:13" ht="45" customHeight="1">
      <c r="B7" s="453"/>
      <c r="C7" s="307"/>
      <c r="D7" s="54" t="str">
        <f>'1. Economie'!C10</f>
        <v>Les emplois crées sont-ils saisonniers ou permanents ?</v>
      </c>
      <c r="E7" s="125"/>
      <c r="F7" s="130" t="s">
        <v>108</v>
      </c>
      <c r="G7" s="250">
        <f>'1. Economie'!R10</f>
        <v>0</v>
      </c>
      <c r="H7" s="256" t="str">
        <f t="shared" ref="H7:H16" si="0">IF(G7=0,"Vous n'avez pas répondu à cette question",(IF(G7=1,"Des actions sont à engager prioritairement sur cette question",(IF(G7=2,"Vous êtes sensibilisé sur cette question mais des efforts restent à fournir",(IF(G7=3,"Vous êtes déjà très engagés sur cette question","Vous avez atteint le niveau d'engagement maximum")))))))</f>
        <v>Vous n'avez pas répondu à cette question</v>
      </c>
      <c r="I7" s="259"/>
      <c r="J7" s="461"/>
      <c r="K7" s="462"/>
      <c r="L7" s="462"/>
      <c r="M7" s="463"/>
    </row>
    <row r="8" spans="2:13" ht="45" customHeight="1">
      <c r="B8" s="453"/>
      <c r="C8" s="307"/>
      <c r="D8" s="54" t="str">
        <f>'1. Economie'!C11</f>
        <v>En cas de besoin en "savoir-faire"  externe (employé,  prestataires de services…) favorisez-vous les entreprises locales ?</v>
      </c>
      <c r="E8" s="125"/>
      <c r="F8" s="130" t="s">
        <v>107</v>
      </c>
      <c r="G8" s="250">
        <f>'1. Economie'!R11</f>
        <v>0</v>
      </c>
      <c r="H8" s="256" t="str">
        <f t="shared" si="0"/>
        <v>Vous n'avez pas répondu à cette question</v>
      </c>
      <c r="I8" s="259"/>
      <c r="J8" s="440"/>
      <c r="K8" s="440"/>
      <c r="L8" s="440"/>
      <c r="M8" s="440"/>
    </row>
    <row r="9" spans="2:13" ht="45" customHeight="1" thickBot="1">
      <c r="B9" s="453"/>
      <c r="C9" s="308"/>
      <c r="D9" s="56" t="str">
        <f>'1. Economie'!C12</f>
        <v>Avez-vous créé des produits ou activités communes avec des partenaires touristiques (hôtels, Gites, restaurants…) voisins ou locaux ?</v>
      </c>
      <c r="E9" s="125"/>
      <c r="F9" s="131" t="s">
        <v>105</v>
      </c>
      <c r="G9" s="248">
        <f>'1. Economie'!R12</f>
        <v>0</v>
      </c>
      <c r="H9" s="256" t="str">
        <f t="shared" si="0"/>
        <v>Vous n'avez pas répondu à cette question</v>
      </c>
      <c r="I9" s="259"/>
      <c r="J9" s="441"/>
      <c r="K9" s="441"/>
      <c r="L9" s="441"/>
      <c r="M9" s="441"/>
    </row>
    <row r="10" spans="2:13" ht="45" customHeight="1">
      <c r="B10" s="453"/>
      <c r="C10" s="326" t="str">
        <f>'1. Economie'!B13</f>
        <v>Valeur ajoutée locale</v>
      </c>
      <c r="D10" s="50" t="str">
        <f>'1. Economie'!C13</f>
        <v>Comment valorisez vous les activités touristiques locales et les patrimoines locaux/voisins de votre activité ?</v>
      </c>
      <c r="E10" s="125"/>
      <c r="F10" s="129" t="s">
        <v>105</v>
      </c>
      <c r="G10" s="252">
        <f>'1. Economie'!R13</f>
        <v>0</v>
      </c>
      <c r="H10" s="257" t="str">
        <f t="shared" si="0"/>
        <v>Vous n'avez pas répondu à cette question</v>
      </c>
      <c r="I10" s="259"/>
      <c r="J10" s="442"/>
      <c r="K10" s="442"/>
      <c r="L10" s="442"/>
      <c r="M10" s="442"/>
    </row>
    <row r="11" spans="2:13" ht="45" customHeight="1">
      <c r="B11" s="453"/>
      <c r="C11" s="307"/>
      <c r="D11" s="54" t="str">
        <f>'1. Economie'!C14</f>
        <v>Les produits alimentaires proviennent-ils d'un artisan local ?</v>
      </c>
      <c r="E11" s="125"/>
      <c r="F11" s="130" t="s">
        <v>107</v>
      </c>
      <c r="G11" s="250">
        <f>'1. Economie'!R14</f>
        <v>0</v>
      </c>
      <c r="H11" s="256" t="str">
        <f t="shared" si="0"/>
        <v>Vous n'avez pas répondu à cette question</v>
      </c>
      <c r="I11" s="259"/>
      <c r="J11" s="440"/>
      <c r="K11" s="440"/>
      <c r="L11" s="440"/>
      <c r="M11" s="440"/>
    </row>
    <row r="12" spans="2:13" ht="45" customHeight="1">
      <c r="B12" s="453"/>
      <c r="C12" s="307"/>
      <c r="D12" s="54" t="str">
        <f>'1. Economie'!C15</f>
        <v>Les produits alimentaires proviennent-ils d'une industrie locale ?</v>
      </c>
      <c r="E12" s="125"/>
      <c r="F12" s="130" t="s">
        <v>107</v>
      </c>
      <c r="G12" s="250">
        <f>'1. Economie'!R15</f>
        <v>0</v>
      </c>
      <c r="H12" s="256" t="str">
        <f t="shared" si="0"/>
        <v>Vous n'avez pas répondu à cette question</v>
      </c>
      <c r="I12" s="259"/>
      <c r="J12" s="440"/>
      <c r="K12" s="440"/>
      <c r="L12" s="440"/>
      <c r="M12" s="440"/>
    </row>
    <row r="13" spans="2:13" ht="45" customHeight="1" thickBot="1">
      <c r="B13" s="453"/>
      <c r="C13" s="308"/>
      <c r="D13" s="56" t="str">
        <f>'1. Economie'!C16</f>
        <v>Les matériaux de construction proviennent-ils de l'échelon local ?</v>
      </c>
      <c r="E13" s="125"/>
      <c r="F13" s="130" t="s">
        <v>107</v>
      </c>
      <c r="G13" s="248">
        <f>'1. Economie'!R16</f>
        <v>0</v>
      </c>
      <c r="H13" s="258" t="str">
        <f t="shared" si="0"/>
        <v>Vous n'avez pas répondu à cette question</v>
      </c>
      <c r="I13" s="259"/>
      <c r="J13" s="441"/>
      <c r="K13" s="441"/>
      <c r="L13" s="441"/>
      <c r="M13" s="441"/>
    </row>
    <row r="14" spans="2:13" ht="45" customHeight="1" thickBot="1">
      <c r="B14" s="453"/>
      <c r="C14" s="326" t="str">
        <f>'1. Economie'!B17</f>
        <v>Engagement durable</v>
      </c>
      <c r="D14" s="50" t="str">
        <f>'1. Economie'!C17</f>
        <v>Travaillez-vous principalement avec des partenaires (fourniture, distribution, promotion…) engagés dans une démarche durable/responsable ?</v>
      </c>
      <c r="E14" s="125"/>
      <c r="F14" s="129" t="s">
        <v>106</v>
      </c>
      <c r="G14" s="252">
        <f>'1. Economie'!R17</f>
        <v>0</v>
      </c>
      <c r="H14" s="257" t="str">
        <f t="shared" si="0"/>
        <v>Vous n'avez pas répondu à cette question</v>
      </c>
      <c r="I14" s="259"/>
      <c r="J14" s="458"/>
      <c r="K14" s="459"/>
      <c r="L14" s="459"/>
      <c r="M14" s="460"/>
    </row>
    <row r="15" spans="2:13" ht="45" customHeight="1">
      <c r="B15" s="453"/>
      <c r="C15" s="307"/>
      <c r="D15" s="54" t="str">
        <f>'1. Economie'!C18</f>
        <v>Effectuez-vous vos achats courants* sur la base de leurs valeurs "durable" ?</v>
      </c>
      <c r="E15" s="125"/>
      <c r="F15" s="129" t="s">
        <v>106</v>
      </c>
      <c r="G15" s="250">
        <f>'1. Economie'!R18</f>
        <v>0</v>
      </c>
      <c r="H15" s="256" t="str">
        <f t="shared" si="0"/>
        <v>Vous n'avez pas répondu à cette question</v>
      </c>
      <c r="I15" s="259"/>
      <c r="J15" s="461"/>
      <c r="K15" s="462"/>
      <c r="L15" s="462"/>
      <c r="M15" s="463"/>
    </row>
    <row r="16" spans="2:13" ht="45" customHeight="1">
      <c r="B16" s="453"/>
      <c r="C16" s="307"/>
      <c r="D16" s="54" t="str">
        <f>'1. Economie'!C19</f>
        <v>En ce qui concerne les produits non cultivés en France (café, thé, chocolat, sucre…) favorisez-vous des produits équitables ?</v>
      </c>
      <c r="E16" s="125"/>
      <c r="F16" s="130" t="s">
        <v>106</v>
      </c>
      <c r="G16" s="250">
        <f>'1. Economie'!R19</f>
        <v>0</v>
      </c>
      <c r="H16" s="256" t="str">
        <f t="shared" si="0"/>
        <v>Vous n'avez pas répondu à cette question</v>
      </c>
      <c r="I16" s="259"/>
      <c r="J16" s="440"/>
      <c r="K16" s="440"/>
      <c r="L16" s="440"/>
      <c r="M16" s="440"/>
    </row>
    <row r="17" spans="2:13" ht="15.75" thickBot="1">
      <c r="F17" s="132"/>
      <c r="H17" s="36"/>
      <c r="I17" s="91"/>
      <c r="J17" s="5"/>
      <c r="K17" s="5"/>
      <c r="L17" s="5"/>
      <c r="M17" s="5"/>
    </row>
    <row r="18" spans="2:13" ht="45" customHeight="1">
      <c r="B18" s="452" t="s">
        <v>79</v>
      </c>
      <c r="C18" s="326" t="str">
        <f>'2. Enviro.'!B9</f>
        <v>CO²</v>
      </c>
      <c r="D18" s="117" t="str">
        <f>'2. Enviro.'!C9</f>
        <v>Réalisez-vous une mesure/évaluation de la production équivalent CO² de votre activité ?</v>
      </c>
      <c r="E18" s="33"/>
      <c r="F18" s="129" t="s">
        <v>105</v>
      </c>
      <c r="G18" s="251">
        <f>'2. Enviro.'!Q9</f>
        <v>0</v>
      </c>
      <c r="H18" s="22" t="str">
        <f>IF(G18=0,"Vous n'avez pas répondu à cette question",(IF(G18=1,"Des actions sont à engager prioritairement sur cette question",(IF(G18=2,"Vous êtes sensibilisé sur cette question mais des efforts restent à fournir",(IF(G18=3,"Vous êtes déjà très engagés sur cette question","Vous avez atteint le niveau d'engagement maximum")))))))</f>
        <v>Vous n'avez pas répondu à cette question</v>
      </c>
      <c r="I18" s="259"/>
      <c r="J18" s="432"/>
      <c r="K18" s="433"/>
      <c r="L18" s="433"/>
      <c r="M18" s="434"/>
    </row>
    <row r="19" spans="2:13" ht="45" customHeight="1" thickBot="1">
      <c r="B19" s="453"/>
      <c r="C19" s="308"/>
      <c r="D19" s="180" t="str">
        <f>'2. Enviro.'!C10</f>
        <v>Compensez-vous cette mesure/évaluation équivalent CO² ?</v>
      </c>
      <c r="E19" s="33"/>
      <c r="F19" s="131" t="s">
        <v>107</v>
      </c>
      <c r="G19" s="247">
        <f>'2. Enviro.'!Q10</f>
        <v>0</v>
      </c>
      <c r="H19" s="23" t="str">
        <f t="shared" ref="H19:H52" si="1">IF(G19=0,"Vous n'avez pas répondu à cette question",(IF(G19=1,"Des actions sont à engager prioritairement sur cette question",(IF(G19=2,"Vous êtes sensibilisé sur cette question mais des efforts restent à fournir",(IF(G19=3,"Vous êtes déjà très engagés sur cette question","Vous avez atteint le niveau d'engagement maximum")))))))</f>
        <v>Vous n'avez pas répondu à cette question</v>
      </c>
      <c r="I19" s="259"/>
      <c r="J19" s="446"/>
      <c r="K19" s="447"/>
      <c r="L19" s="447"/>
      <c r="M19" s="448"/>
    </row>
    <row r="20" spans="2:13" ht="45" customHeight="1">
      <c r="B20" s="453"/>
      <c r="C20" s="326" t="str">
        <f>'2. Enviro.'!B11</f>
        <v>Protection de l'environnement</v>
      </c>
      <c r="D20" s="117" t="str">
        <f>'2. Enviro.'!C11</f>
        <v>Une partie de votre(vos) terrain(s) est-elle protégée ?</v>
      </c>
      <c r="E20" s="33"/>
      <c r="F20" s="129" t="s">
        <v>108</v>
      </c>
      <c r="G20" s="251">
        <f>'2. Enviro.'!Q11</f>
        <v>0</v>
      </c>
      <c r="H20" s="22" t="str">
        <f t="shared" si="1"/>
        <v>Vous n'avez pas répondu à cette question</v>
      </c>
      <c r="I20" s="259"/>
      <c r="J20" s="438"/>
      <c r="K20" s="438"/>
      <c r="L20" s="438"/>
      <c r="M20" s="438"/>
    </row>
    <row r="21" spans="2:13" ht="45" customHeight="1">
      <c r="B21" s="453"/>
      <c r="C21" s="307"/>
      <c r="D21" s="75" t="str">
        <f>'2. Enviro.'!C12</f>
        <v>Avez-vous  choisi et planté des arbres pour assurer une protection du bâti ?
Ex : Effet brise vent, ombrage en été…</v>
      </c>
      <c r="E21" s="33"/>
      <c r="F21" s="130" t="s">
        <v>108</v>
      </c>
      <c r="G21" s="249">
        <f>'2. Enviro.'!Q12</f>
        <v>0</v>
      </c>
      <c r="H21" s="19" t="str">
        <f t="shared" si="1"/>
        <v>Vous n'avez pas répondu à cette question</v>
      </c>
      <c r="I21" s="259"/>
      <c r="J21" s="425"/>
      <c r="K21" s="425"/>
      <c r="L21" s="425"/>
      <c r="M21" s="425"/>
    </row>
    <row r="22" spans="2:13" ht="45" customHeight="1" thickBot="1">
      <c r="B22" s="453"/>
      <c r="C22" s="308"/>
      <c r="D22" s="180" t="str">
        <f>'2. Enviro.'!C13</f>
        <v>Adhérerez-vous à un réseau/une association de protection de la nature et/ou de la biodiversité?</v>
      </c>
      <c r="E22" s="33"/>
      <c r="F22" s="131" t="s">
        <v>108</v>
      </c>
      <c r="G22" s="247">
        <f>'2. Enviro.'!Q13</f>
        <v>0</v>
      </c>
      <c r="H22" s="23" t="str">
        <f t="shared" si="1"/>
        <v>Vous n'avez pas répondu à cette question</v>
      </c>
      <c r="I22" s="259"/>
      <c r="J22" s="424"/>
      <c r="K22" s="424"/>
      <c r="L22" s="424"/>
      <c r="M22" s="424"/>
    </row>
    <row r="23" spans="2:13" ht="45" customHeight="1">
      <c r="B23" s="453"/>
      <c r="C23" s="326" t="str">
        <f>'2. Enviro.'!B14</f>
        <v>Politique d'achat responsable</v>
      </c>
      <c r="D23" s="117" t="str">
        <f>'2. Enviro.'!C14</f>
        <v>Utilisez-vous des écorecharges pour les produits d'entretien, lessive, assouplissant, produits cosmétiques, savons et produits concentrés… et de préférence des produits rechargeables ?
Les articles de toilette jetables (non rechargeables) tels que shampooings et savons, de même que d’autres produits jetables (non réutilisables) comme les verres en plastique, les bonnets de douche, les brosses, les limes à ongles, ne doivent pas être utilisés. Transmettre la liste des produits d’accueil et leur facture.</v>
      </c>
      <c r="E23" s="33"/>
      <c r="F23" s="129" t="s">
        <v>107</v>
      </c>
      <c r="G23" s="251">
        <f>'2. Enviro.'!Q14</f>
        <v>0</v>
      </c>
      <c r="H23" s="22" t="str">
        <f t="shared" si="1"/>
        <v>Vous n'avez pas répondu à cette question</v>
      </c>
      <c r="I23" s="259"/>
      <c r="J23" s="438"/>
      <c r="K23" s="438"/>
      <c r="L23" s="438"/>
      <c r="M23" s="438"/>
    </row>
    <row r="24" spans="2:13" ht="45" customHeight="1">
      <c r="B24" s="453"/>
      <c r="C24" s="307"/>
      <c r="D24" s="75" t="str">
        <f>'2. Enviro.'!C15</f>
        <v>Pour les fruits, les légumes, les pâtes, le riz, les céréales, le café, choisissez vous des produits en vrac?</v>
      </c>
      <c r="E24" s="33"/>
      <c r="F24" s="130" t="s">
        <v>107</v>
      </c>
      <c r="G24" s="249">
        <f>'2. Enviro.'!Q15</f>
        <v>0</v>
      </c>
      <c r="H24" s="19" t="str">
        <f t="shared" si="1"/>
        <v>Vous n'avez pas répondu à cette question</v>
      </c>
      <c r="I24" s="259"/>
      <c r="J24" s="425"/>
      <c r="K24" s="425"/>
      <c r="L24" s="425"/>
      <c r="M24" s="425"/>
    </row>
    <row r="25" spans="2:13" ht="45" customHeight="1">
      <c r="B25" s="453"/>
      <c r="C25" s="307"/>
      <c r="D25" s="75" t="str">
        <f>'2. Enviro.'!C16</f>
        <v>Proposez-vous une vitrine, un espace de vente (ex : présentoir) de produits locaux et bio à vos clientèles ?</v>
      </c>
      <c r="E25" s="33"/>
      <c r="F25" s="130" t="s">
        <v>105</v>
      </c>
      <c r="G25" s="249">
        <f>'2. Enviro.'!Q16</f>
        <v>0</v>
      </c>
      <c r="H25" s="19" t="str">
        <f t="shared" si="1"/>
        <v>Vous n'avez pas répondu à cette question</v>
      </c>
      <c r="I25" s="259"/>
      <c r="J25" s="425"/>
      <c r="K25" s="425"/>
      <c r="L25" s="425"/>
      <c r="M25" s="425"/>
    </row>
    <row r="26" spans="2:13" ht="45" customHeight="1">
      <c r="B26" s="453"/>
      <c r="C26" s="307"/>
      <c r="D26" s="75" t="str">
        <f>'2. Enviro.'!C17</f>
        <v>Utilisez vous pour votre restaurant des produits locaux et bio ?</v>
      </c>
      <c r="E26" s="33"/>
      <c r="F26" s="130" t="s">
        <v>105</v>
      </c>
      <c r="G26" s="249">
        <f>'2. Enviro.'!Q17</f>
        <v>0</v>
      </c>
      <c r="H26" s="19" t="str">
        <f t="shared" si="1"/>
        <v>Vous n'avez pas répondu à cette question</v>
      </c>
      <c r="I26" s="259"/>
      <c r="J26" s="425"/>
      <c r="K26" s="425"/>
      <c r="L26" s="425"/>
      <c r="M26" s="425"/>
    </row>
    <row r="27" spans="2:13" ht="45" customHeight="1">
      <c r="B27" s="453"/>
      <c r="C27" s="307"/>
      <c r="D27" s="75" t="str">
        <f>'2. Enviro.'!C18</f>
        <v>Utilisez-vous pour votre restaurant des produits frais et de saison ?
NB : Pour les fruits, légumes, viandes…</v>
      </c>
      <c r="E27" s="33"/>
      <c r="F27" s="130" t="s">
        <v>105</v>
      </c>
      <c r="G27" s="249">
        <f>'2. Enviro.'!Q18</f>
        <v>0</v>
      </c>
      <c r="H27" s="19" t="str">
        <f t="shared" si="1"/>
        <v>Vous n'avez pas répondu à cette question</v>
      </c>
      <c r="I27" s="259"/>
      <c r="J27" s="425"/>
      <c r="K27" s="425"/>
      <c r="L27" s="425"/>
      <c r="M27" s="425"/>
    </row>
    <row r="28" spans="2:13" ht="45" customHeight="1">
      <c r="B28" s="453"/>
      <c r="C28" s="307"/>
      <c r="D28" s="75" t="str">
        <f>'2. Enviro.'!C19</f>
        <v>Les produits d'entretien que vous utilisez pour votre activité sont-ils écologiques/bio ?
(hors produits d'entretien utilisés par les clients)</v>
      </c>
      <c r="E28" s="33"/>
      <c r="F28" s="130" t="s">
        <v>107</v>
      </c>
      <c r="G28" s="249">
        <f>'2. Enviro.'!Q19</f>
        <v>0</v>
      </c>
      <c r="H28" s="19" t="str">
        <f t="shared" si="1"/>
        <v>Vous n'avez pas répondu à cette question</v>
      </c>
      <c r="I28" s="259"/>
      <c r="J28" s="425"/>
      <c r="K28" s="425"/>
      <c r="L28" s="425"/>
      <c r="M28" s="425"/>
    </row>
    <row r="29" spans="2:13" ht="45" customHeight="1" thickBot="1">
      <c r="B29" s="453"/>
      <c r="C29" s="308"/>
      <c r="D29" s="180" t="str">
        <f>'2. Enviro.'!C20</f>
        <v>Votre structure possède-t-elle un potager ?</v>
      </c>
      <c r="E29" s="33"/>
      <c r="F29" s="131" t="s">
        <v>107</v>
      </c>
      <c r="G29" s="247">
        <f>'2. Enviro.'!Q20</f>
        <v>0</v>
      </c>
      <c r="H29" s="23" t="str">
        <f t="shared" si="1"/>
        <v>Vous n'avez pas répondu à cette question</v>
      </c>
      <c r="I29" s="259"/>
      <c r="J29" s="424"/>
      <c r="K29" s="424"/>
      <c r="L29" s="424"/>
      <c r="M29" s="424"/>
    </row>
    <row r="30" spans="2:13" ht="45" customHeight="1">
      <c r="B30" s="453"/>
      <c r="C30" s="326" t="str">
        <f>'2. Enviro.'!B21</f>
        <v>Eco construction</v>
      </c>
      <c r="D30" s="117" t="str">
        <f>'2. Enviro.'!C21</f>
        <v>Vos bâtiments* sont ils construits à partir de matériaux écologiques ?
(* = Bâtiments à usage touristique)</v>
      </c>
      <c r="E30" s="33"/>
      <c r="F30" s="129" t="s">
        <v>105</v>
      </c>
      <c r="G30" s="251">
        <f>'2. Enviro.'!Q21</f>
        <v>0</v>
      </c>
      <c r="H30" s="22" t="str">
        <f t="shared" si="1"/>
        <v>Vous n'avez pas répondu à cette question</v>
      </c>
      <c r="I30" s="259"/>
      <c r="J30" s="438"/>
      <c r="K30" s="438"/>
      <c r="L30" s="438"/>
      <c r="M30" s="438"/>
    </row>
    <row r="31" spans="2:13" ht="45" customHeight="1">
      <c r="B31" s="453"/>
      <c r="C31" s="307"/>
      <c r="D31" s="75" t="str">
        <f>'2. Enviro.'!C22</f>
        <v>La peinture et les revêtements muraux de vos bâtiments* sont ils écologiques ?
(* = Bâtiments à usage touristique)</v>
      </c>
      <c r="E31" s="33"/>
      <c r="F31" s="130" t="s">
        <v>105</v>
      </c>
      <c r="G31" s="249">
        <f>'2. Enviro.'!Q22</f>
        <v>0</v>
      </c>
      <c r="H31" s="19" t="str">
        <f t="shared" si="1"/>
        <v>Vous n'avez pas répondu à cette question</v>
      </c>
      <c r="I31" s="259"/>
      <c r="J31" s="425"/>
      <c r="K31" s="425"/>
      <c r="L31" s="425"/>
      <c r="M31" s="425"/>
    </row>
    <row r="32" spans="2:13" ht="45" customHeight="1">
      <c r="B32" s="453"/>
      <c r="C32" s="307"/>
      <c r="D32" s="75" t="str">
        <f>'2. Enviro.'!C23</f>
        <v xml:space="preserve">Avez-vous pensé l'orientation, la construction et l'utilisation de votre/vos bâtiment(s)* afin d'optimiser les apports bioclimatiques : chaleur, lumière ?
(* = Bâtiments à usage d'habitation et touristique) </v>
      </c>
      <c r="E32" s="33"/>
      <c r="F32" s="130" t="s">
        <v>107</v>
      </c>
      <c r="G32" s="249">
        <f>'2. Enviro.'!Q23</f>
        <v>0</v>
      </c>
      <c r="H32" s="19" t="str">
        <f t="shared" si="1"/>
        <v>Vous n'avez pas répondu à cette question</v>
      </c>
      <c r="I32" s="259"/>
      <c r="J32" s="425"/>
      <c r="K32" s="425"/>
      <c r="L32" s="425"/>
      <c r="M32" s="425"/>
    </row>
    <row r="33" spans="2:13" ht="45" customHeight="1">
      <c r="B33" s="453"/>
      <c r="C33" s="307"/>
      <c r="D33" s="75" t="str">
        <f>'2. Enviro.'!C24</f>
        <v>Quels éléments du bâtit ont  fait l'objet d'une attention  particulière en matière d'isolation ?
1 = Toit,
2 =  Murs,
3 = Sols,
4 = Fenêtres / Ouvertures,
5 = Volets.</v>
      </c>
      <c r="E33" s="33"/>
      <c r="F33" s="130" t="s">
        <v>107</v>
      </c>
      <c r="G33" s="249">
        <f>'2. Enviro.'!Q24</f>
        <v>0</v>
      </c>
      <c r="H33" s="19" t="str">
        <f t="shared" si="1"/>
        <v>Vous n'avez pas répondu à cette question</v>
      </c>
      <c r="I33" s="259"/>
      <c r="J33" s="425"/>
      <c r="K33" s="425"/>
      <c r="L33" s="425"/>
      <c r="M33" s="425"/>
    </row>
    <row r="34" spans="2:13" ht="45" customHeight="1" thickBot="1">
      <c r="B34" s="453"/>
      <c r="C34" s="307"/>
      <c r="D34" s="75" t="str">
        <f>'2. Enviro.'!C25</f>
        <v>Avez-vous mis en place un système de régulation des systèmes énergétiques (chauffage, ventilation…) en fonction des zones et des taux d'occupation ?</v>
      </c>
      <c r="E34" s="33"/>
      <c r="F34" s="130" t="s">
        <v>108</v>
      </c>
      <c r="G34" s="249">
        <f>'2. Enviro.'!Q25</f>
        <v>0</v>
      </c>
      <c r="H34" s="19" t="str">
        <f t="shared" si="1"/>
        <v>Vous n'avez pas répondu à cette question</v>
      </c>
      <c r="I34" s="259"/>
      <c r="J34" s="449"/>
      <c r="K34" s="450"/>
      <c r="L34" s="450"/>
      <c r="M34" s="451"/>
    </row>
    <row r="35" spans="2:13" ht="45" customHeight="1">
      <c r="B35" s="453"/>
      <c r="C35" s="329" t="str">
        <f>'2. Enviro.'!B26</f>
        <v>Préservation de la ressource en eau</v>
      </c>
      <c r="D35" s="117" t="str">
        <f>'2. Enviro.'!C26</f>
        <v>Effectuez-vous un suivi de vos consommations en eau ?</v>
      </c>
      <c r="E35" s="124"/>
      <c r="F35" s="129" t="s">
        <v>105</v>
      </c>
      <c r="G35" s="265">
        <f>'2. Enviro.'!Q26</f>
        <v>0</v>
      </c>
      <c r="H35" s="266" t="str">
        <f t="shared" si="1"/>
        <v>Vous n'avez pas répondu à cette question</v>
      </c>
      <c r="I35" s="38"/>
      <c r="J35" s="466"/>
      <c r="K35" s="467"/>
      <c r="L35" s="467"/>
      <c r="M35" s="468"/>
    </row>
    <row r="36" spans="2:13" ht="45" customHeight="1">
      <c r="B36" s="453"/>
      <c r="C36" s="330"/>
      <c r="D36" s="75" t="str">
        <f>'2. Enviro.'!C27</f>
        <v>Quelles actions conduisez-vous en matière de gestion de la ressource en eau ?</v>
      </c>
      <c r="E36" s="124"/>
      <c r="F36" s="130" t="s">
        <v>105</v>
      </c>
      <c r="G36" s="254">
        <f>'2. Enviro.'!Q27</f>
        <v>0</v>
      </c>
      <c r="H36" s="102" t="str">
        <f t="shared" si="1"/>
        <v>Vous n'avez pas répondu à cette question</v>
      </c>
      <c r="I36" s="38"/>
      <c r="J36" s="426"/>
      <c r="K36" s="427"/>
      <c r="L36" s="427"/>
      <c r="M36" s="428"/>
    </row>
    <row r="37" spans="2:13" ht="45" customHeight="1">
      <c r="B37" s="454"/>
      <c r="C37" s="330"/>
      <c r="D37" s="75" t="str">
        <f>'2. Enviro.'!C28</f>
        <v>Si votre équipement touristique possède des espaces verts, comment gérez-vous l'arrosage ?</v>
      </c>
      <c r="E37" s="33"/>
      <c r="F37" s="130" t="s">
        <v>107</v>
      </c>
      <c r="G37" s="249">
        <f>'2. Enviro.'!Q28</f>
        <v>0</v>
      </c>
      <c r="H37" s="19" t="str">
        <f t="shared" si="1"/>
        <v>Vous n'avez pas répondu à cette question</v>
      </c>
      <c r="I37" s="259"/>
      <c r="J37" s="449"/>
      <c r="K37" s="450"/>
      <c r="L37" s="450"/>
      <c r="M37" s="451"/>
    </row>
    <row r="38" spans="2:13" ht="45" customHeight="1">
      <c r="B38" s="454"/>
      <c r="C38" s="330"/>
      <c r="D38" s="75" t="str">
        <f>'2. Enviro.'!C29</f>
        <v>Si votre équipement touristique possède une piscine, comment avez-vous pensé la construction de cet espace de baignade ?</v>
      </c>
      <c r="E38" s="124"/>
      <c r="F38" s="130" t="s">
        <v>105</v>
      </c>
      <c r="G38" s="254">
        <f>'2. Enviro.'!Q29</f>
        <v>0</v>
      </c>
      <c r="H38" s="102" t="str">
        <f t="shared" si="1"/>
        <v>Vous n'avez pas répondu à cette question</v>
      </c>
      <c r="I38" s="38"/>
      <c r="J38" s="426"/>
      <c r="K38" s="427"/>
      <c r="L38" s="427"/>
      <c r="M38" s="428"/>
    </row>
    <row r="39" spans="2:13" ht="45" customHeight="1" thickBot="1">
      <c r="B39" s="454"/>
      <c r="C39" s="331"/>
      <c r="D39" s="180" t="str">
        <f>'2. Enviro.'!C30</f>
        <v>Si votre équipement touristique possède une piscine et que vous la chauffez, comment avez-vous pensé le chauffage de cet espace de baignade ?</v>
      </c>
      <c r="E39" s="33"/>
      <c r="F39" s="131" t="s">
        <v>105</v>
      </c>
      <c r="G39" s="247">
        <f>'2. Enviro.'!Q30</f>
        <v>0</v>
      </c>
      <c r="H39" s="23" t="str">
        <f t="shared" si="1"/>
        <v>Vous n'avez pas répondu à cette question</v>
      </c>
      <c r="I39" s="259"/>
      <c r="J39" s="446"/>
      <c r="K39" s="447"/>
      <c r="L39" s="447"/>
      <c r="M39" s="448"/>
    </row>
    <row r="40" spans="2:13" ht="45" customHeight="1">
      <c r="B40" s="454"/>
      <c r="C40" s="329" t="str">
        <f>'2. Enviro.'!B31</f>
        <v>Energie</v>
      </c>
      <c r="D40" s="117" t="str">
        <f>'2. Enviro.'!C31</f>
        <v>Avez-vous conduit un diagnostic énergétique de votre structure ?</v>
      </c>
      <c r="F40" s="129" t="s">
        <v>105</v>
      </c>
      <c r="G40" s="251">
        <f>'2. Enviro.'!Q31</f>
        <v>0</v>
      </c>
      <c r="H40" s="22" t="str">
        <f t="shared" si="1"/>
        <v>Vous n'avez pas répondu à cette question</v>
      </c>
      <c r="I40" s="259"/>
      <c r="J40" s="432"/>
      <c r="K40" s="433"/>
      <c r="L40" s="433"/>
      <c r="M40" s="434"/>
    </row>
    <row r="41" spans="2:13" ht="93" customHeight="1">
      <c r="B41" s="454"/>
      <c r="C41" s="330"/>
      <c r="D41" s="75" t="str">
        <f>'2. Enviro.'!C32</f>
        <v>Effectuez-vous un suivi de vos consommations énergétiques ?</v>
      </c>
      <c r="F41" s="130" t="s">
        <v>105</v>
      </c>
      <c r="G41" s="249">
        <f>'2. Enviro.'!Q32</f>
        <v>0</v>
      </c>
      <c r="H41" s="19" t="str">
        <f t="shared" si="1"/>
        <v>Vous n'avez pas répondu à cette question</v>
      </c>
      <c r="I41" s="259"/>
      <c r="J41" s="449"/>
      <c r="K41" s="450"/>
      <c r="L41" s="450"/>
      <c r="M41" s="451"/>
    </row>
    <row r="42" spans="2:13" ht="45" customHeight="1">
      <c r="B42" s="454"/>
      <c r="C42" s="330"/>
      <c r="D42" s="75" t="str">
        <f>'2. Enviro.'!C33</f>
        <v>Les équipements électriques et électroménagers, nécessaires aux fonctionnement de votre hôtel (Buanderie, espaces de vente…) sont-ils performants ?  
( Réfrigérateurs, machine à laver, lave vaisselle…)</v>
      </c>
      <c r="E42" s="124"/>
      <c r="F42" s="130" t="s">
        <v>105</v>
      </c>
      <c r="G42" s="254">
        <f>'2. Enviro.'!Q33</f>
        <v>0</v>
      </c>
      <c r="H42" s="102" t="str">
        <f t="shared" si="1"/>
        <v>Vous n'avez pas répondu à cette question</v>
      </c>
      <c r="I42" s="38"/>
      <c r="J42" s="426"/>
      <c r="K42" s="427"/>
      <c r="L42" s="427"/>
      <c r="M42" s="428"/>
    </row>
    <row r="43" spans="2:13" ht="45" customHeight="1">
      <c r="B43" s="454"/>
      <c r="C43" s="330"/>
      <c r="D43" s="75" t="str">
        <f>'2. Enviro.'!C34</f>
        <v>Les équipements électriques et électroménagers, de vos chambres, sont-ils performants ?  
( Réfrigérateurs, TV, bouilloire…)</v>
      </c>
      <c r="E43" s="124"/>
      <c r="F43" s="130" t="s">
        <v>105</v>
      </c>
      <c r="G43" s="254">
        <f>'2. Enviro.'!Q34</f>
        <v>0</v>
      </c>
      <c r="H43" s="102" t="str">
        <f t="shared" si="1"/>
        <v>Vous n'avez pas répondu à cette question</v>
      </c>
      <c r="I43" s="38"/>
      <c r="J43" s="426"/>
      <c r="K43" s="427"/>
      <c r="L43" s="427"/>
      <c r="M43" s="428"/>
    </row>
    <row r="44" spans="2:13" ht="45" customHeight="1">
      <c r="B44" s="454"/>
      <c r="C44" s="330"/>
      <c r="D44" s="75" t="str">
        <f>'2. Enviro.'!C35</f>
        <v>Comment utilisez-vous le matériel électrique et électroménager ?</v>
      </c>
      <c r="E44" s="124"/>
      <c r="F44" s="130" t="s">
        <v>108</v>
      </c>
      <c r="G44" s="254">
        <f>'2. Enviro.'!Q35</f>
        <v>0</v>
      </c>
      <c r="H44" s="102" t="str">
        <f t="shared" si="1"/>
        <v>Vous n'avez pas répondu à cette question</v>
      </c>
      <c r="I44" s="38"/>
      <c r="J44" s="426"/>
      <c r="K44" s="427"/>
      <c r="L44" s="427"/>
      <c r="M44" s="428"/>
    </row>
    <row r="45" spans="2:13" ht="45" customHeight="1">
      <c r="B45" s="454"/>
      <c r="C45" s="330"/>
      <c r="D45" s="75" t="str">
        <f>'2. Enviro.'!C36</f>
        <v>Votre énergie provient-elle de sources d'énergies renouvelables ?
(Ex : contrats verts, panneaux solaires, éoliennes, micro ou pico-hydraulique…)</v>
      </c>
      <c r="E45" s="124"/>
      <c r="F45" s="130" t="s">
        <v>330</v>
      </c>
      <c r="G45" s="254">
        <f>'2. Enviro.'!Q36</f>
        <v>0</v>
      </c>
      <c r="H45" s="102" t="str">
        <f t="shared" si="1"/>
        <v>Vous n'avez pas répondu à cette question</v>
      </c>
      <c r="I45" s="38"/>
      <c r="J45" s="426"/>
      <c r="K45" s="427"/>
      <c r="L45" s="427"/>
      <c r="M45" s="428"/>
    </row>
    <row r="46" spans="2:13" ht="45" customHeight="1">
      <c r="B46" s="454"/>
      <c r="C46" s="330"/>
      <c r="D46" s="75" t="str">
        <f>'2. Enviro.'!C37</f>
        <v>Quel est votre système de chauffage ?</v>
      </c>
      <c r="E46" s="124"/>
      <c r="F46" s="130" t="s">
        <v>105</v>
      </c>
      <c r="G46" s="254">
        <f>'2. Enviro.'!Q37</f>
        <v>0</v>
      </c>
      <c r="H46" s="102" t="str">
        <f t="shared" si="1"/>
        <v>Vous n'avez pas répondu à cette question</v>
      </c>
      <c r="I46" s="38"/>
      <c r="J46" s="426"/>
      <c r="K46" s="427"/>
      <c r="L46" s="427"/>
      <c r="M46" s="428"/>
    </row>
    <row r="47" spans="2:13" ht="45" customHeight="1" thickBot="1">
      <c r="B47" s="454"/>
      <c r="C47" s="330"/>
      <c r="D47" s="75" t="str">
        <f>'2. Enviro.'!C38</f>
        <v>Quels sont les différents systèmes d'éclairage des différents espaces ?</v>
      </c>
      <c r="E47" s="124"/>
      <c r="F47" s="130" t="s">
        <v>107</v>
      </c>
      <c r="G47" s="254">
        <f>'2. Enviro.'!Q38</f>
        <v>0</v>
      </c>
      <c r="H47" s="102" t="str">
        <f t="shared" si="1"/>
        <v>Vous n'avez pas répondu à cette question</v>
      </c>
      <c r="I47" s="38"/>
      <c r="J47" s="426"/>
      <c r="K47" s="427"/>
      <c r="L47" s="427"/>
      <c r="M47" s="428"/>
    </row>
    <row r="48" spans="2:13" ht="45" customHeight="1">
      <c r="B48" s="454"/>
      <c r="C48" s="329" t="str">
        <f>'2. Enviro.'!B39</f>
        <v>Déchets / Tri</v>
      </c>
      <c r="D48" s="117" t="str">
        <f>'2. Enviro.'!C39</f>
        <v>Quels matériaux triez-vous, pour les besoins de votre structure touristique ?
NB : 
"Plastiques &amp; Métaux", "Papiers  &amp;  Cartons", "Verre", "Piles" 
+ "Compost"
+ "Encombrants" à la déchetterie</v>
      </c>
      <c r="E48" s="124"/>
      <c r="F48" s="129" t="s">
        <v>107</v>
      </c>
      <c r="G48" s="265">
        <f>'2. Enviro.'!Q39</f>
        <v>0</v>
      </c>
      <c r="H48" s="266" t="str">
        <f t="shared" si="1"/>
        <v>Vous n'avez pas répondu à cette question</v>
      </c>
      <c r="I48" s="38"/>
      <c r="J48" s="431"/>
      <c r="K48" s="431"/>
      <c r="L48" s="431"/>
      <c r="M48" s="431"/>
    </row>
    <row r="49" spans="2:13" ht="45" customHeight="1">
      <c r="B49" s="454"/>
      <c r="C49" s="330"/>
      <c r="D49" s="75" t="str">
        <f>'2. Enviro.'!C40</f>
        <v>Quels matériaux les clientèles trient-elles/peuvent-elles trier ?
NB : 
"Plastiques &amp; Métaux", "Papiers  &amp;  Cartons", "Verre", "Piles" 
+ "Compost"</v>
      </c>
      <c r="E49" s="124"/>
      <c r="F49" s="130" t="s">
        <v>107</v>
      </c>
      <c r="G49" s="254">
        <f>'2. Enviro.'!Q40</f>
        <v>0</v>
      </c>
      <c r="H49" s="102" t="str">
        <f t="shared" si="1"/>
        <v>Vous n'avez pas répondu à cette question</v>
      </c>
      <c r="I49" s="38"/>
      <c r="J49" s="430"/>
      <c r="K49" s="430"/>
      <c r="L49" s="430"/>
      <c r="M49" s="430"/>
    </row>
    <row r="50" spans="2:13" ht="45" customHeight="1" thickBot="1">
      <c r="B50" s="454"/>
      <c r="C50" s="331"/>
      <c r="D50" s="180" t="str">
        <f>'2. Enviro.'!C41</f>
        <v>Au cas ou le tri n'est pas organisé par la collectivité, avez-vous conduit des actions individuelles ou collectives ?</v>
      </c>
      <c r="E50" s="124"/>
      <c r="F50" s="131" t="s">
        <v>107</v>
      </c>
      <c r="G50" s="253">
        <f>'2. Enviro.'!Q41</f>
        <v>0</v>
      </c>
      <c r="H50" s="20" t="str">
        <f t="shared" si="1"/>
        <v>Vous n'avez pas répondu à cette question</v>
      </c>
      <c r="I50" s="38"/>
      <c r="J50" s="429"/>
      <c r="K50" s="429"/>
      <c r="L50" s="429"/>
      <c r="M50" s="429"/>
    </row>
    <row r="51" spans="2:13" ht="45" customHeight="1">
      <c r="B51" s="454"/>
      <c r="C51" s="329" t="str">
        <f>'2. Enviro.'!B42</f>
        <v>Transport</v>
      </c>
      <c r="D51" s="117" t="str">
        <f>'2. Enviro.'!C42</f>
        <v>Proposez-vous un service de transport alternatif à la voiture individuelle ?</v>
      </c>
      <c r="E51" s="124"/>
      <c r="F51" s="129" t="s">
        <v>107</v>
      </c>
      <c r="G51" s="265">
        <f>'2. Enviro.'!Q42</f>
        <v>0</v>
      </c>
      <c r="H51" s="266" t="str">
        <f t="shared" si="1"/>
        <v>Vous n'avez pas répondu à cette question</v>
      </c>
      <c r="I51" s="38"/>
      <c r="J51" s="431"/>
      <c r="K51" s="431"/>
      <c r="L51" s="431"/>
      <c r="M51" s="431"/>
    </row>
    <row r="52" spans="2:13" ht="45" customHeight="1" thickBot="1">
      <c r="B52" s="454"/>
      <c r="C52" s="331"/>
      <c r="D52" s="180" t="str">
        <f>'2. Enviro.'!C43</f>
        <v>Si votre territoire ne propose pas de service de transport en commun, proposez-vous un service de récupération/dépose de vos clientèles aux gares les plus proches?</v>
      </c>
      <c r="E52" s="124"/>
      <c r="F52" s="131" t="s">
        <v>330</v>
      </c>
      <c r="G52" s="253">
        <f>'2. Enviro.'!Q43</f>
        <v>0</v>
      </c>
      <c r="H52" s="20" t="str">
        <f t="shared" si="1"/>
        <v>Vous n'avez pas répondu à cette question</v>
      </c>
      <c r="I52" s="38"/>
      <c r="J52" s="429"/>
      <c r="K52" s="429"/>
      <c r="L52" s="429"/>
      <c r="M52" s="429"/>
    </row>
    <row r="53" spans="2:13" ht="15.75" thickBot="1">
      <c r="F53" s="268"/>
      <c r="G53" s="269"/>
      <c r="H53" s="260"/>
      <c r="I53" s="260"/>
      <c r="J53" s="262"/>
      <c r="K53" s="262"/>
      <c r="L53" s="262"/>
      <c r="M53" s="262"/>
    </row>
    <row r="54" spans="2:13" ht="45.75" customHeight="1">
      <c r="B54" s="443" t="s">
        <v>85</v>
      </c>
      <c r="C54" s="397" t="str">
        <f>'3. Soli. soc.'!B9</f>
        <v>Accès aux produits touristiques</v>
      </c>
      <c r="D54" s="22" t="str">
        <f>'3. Soli. soc.'!C9</f>
        <v>Votre projet propose-t-il des tarifs adaptés afin d'en permettre l'accès pour tous publics ?</v>
      </c>
      <c r="F54" s="129" t="s">
        <v>108</v>
      </c>
      <c r="G54" s="251">
        <f>'3. Soli. soc.'!Q9</f>
        <v>0</v>
      </c>
      <c r="H54" s="22" t="str">
        <f>IF(G54=0,"Vous n'avez pas répondu à cette question",(IF(G54=1,"Des actions sont à engager prioritairement sur cette question",(IF(G54=2,"Vous êtes sensibilisé sur cette question mais des efforts restent à fournir",(IF(G54=3,"Vous êtes déjà très engagés sur cette question","Vous avez atteint le niveau d'engagement maximum")))))))</f>
        <v>Vous n'avez pas répondu à cette question</v>
      </c>
      <c r="I54" s="259"/>
      <c r="J54" s="432"/>
      <c r="K54" s="433"/>
      <c r="L54" s="433"/>
      <c r="M54" s="434"/>
    </row>
    <row r="55" spans="2:13" ht="45.75" customHeight="1" thickBot="1">
      <c r="B55" s="444"/>
      <c r="C55" s="423"/>
      <c r="D55" s="19" t="str">
        <f>'3. Soli. soc.'!C10</f>
        <v>Votre structure est-elle labélisée "Tourisme &amp; Handicap" ? Pour quelle(s) déficience(s) ?
- Auditive,
- Mentale,
- Motrice,
- Visuelle.</v>
      </c>
      <c r="F55" s="130" t="s">
        <v>107</v>
      </c>
      <c r="G55" s="249">
        <f>'3. Soli. soc.'!Q10</f>
        <v>0</v>
      </c>
      <c r="H55" s="19" t="str">
        <f t="shared" ref="H55:H59" si="2">IF(G55=0,"Vous n'avez pas répondu à cette question",(IF(G55=1,"Des actions sont à engager prioritairement sur cette question",(IF(G55=2,"Vous êtes sensibilisé sur cette question mais des efforts restent à fournir",(IF(G55=3,"Vous êtes déjà très engagés sur cette question","Vous avez atteint le niveau d'engagement maximum")))))))</f>
        <v>Vous n'avez pas répondu à cette question</v>
      </c>
      <c r="I55" s="259"/>
      <c r="J55" s="449"/>
      <c r="K55" s="450"/>
      <c r="L55" s="450"/>
      <c r="M55" s="451"/>
    </row>
    <row r="56" spans="2:13" ht="45.75" customHeight="1">
      <c r="B56" s="444"/>
      <c r="C56" s="397" t="str">
        <f>'3. Soli. soc.'!B11</f>
        <v>Solidarité des partenaires</v>
      </c>
      <c r="D56" s="22" t="str">
        <f>'3. Soli. soc.'!C11</f>
        <v>Avez-vous recours à des entreprises employant des personnes en situation de handicap ?</v>
      </c>
      <c r="F56" s="129" t="s">
        <v>105</v>
      </c>
      <c r="G56" s="251">
        <f>'3. Soli. soc.'!Q11</f>
        <v>0</v>
      </c>
      <c r="H56" s="22" t="str">
        <f t="shared" si="2"/>
        <v>Vous n'avez pas répondu à cette question</v>
      </c>
      <c r="I56" s="259"/>
      <c r="J56" s="432"/>
      <c r="K56" s="433"/>
      <c r="L56" s="433"/>
      <c r="M56" s="434"/>
    </row>
    <row r="57" spans="2:13" ht="45.75" customHeight="1" thickBot="1">
      <c r="B57" s="444"/>
      <c r="C57" s="398"/>
      <c r="D57" s="23" t="str">
        <f>'3. Soli. soc.'!C12</f>
        <v>Avez-vous recours à des entreprises employant des personnes en réinsertion ?</v>
      </c>
      <c r="F57" s="131" t="s">
        <v>105</v>
      </c>
      <c r="G57" s="247">
        <f>'3. Soli. soc.'!Q12</f>
        <v>0</v>
      </c>
      <c r="H57" s="23" t="str">
        <f t="shared" si="2"/>
        <v>Vous n'avez pas répondu à cette question</v>
      </c>
      <c r="I57" s="259"/>
      <c r="J57" s="446"/>
      <c r="K57" s="447"/>
      <c r="L57" s="447"/>
      <c r="M57" s="448"/>
    </row>
    <row r="58" spans="2:13" ht="45.75" customHeight="1">
      <c r="B58" s="444"/>
      <c r="C58" s="397" t="str">
        <f>'3. Soli. soc.'!B13</f>
        <v>Salariés et formation</v>
      </c>
      <c r="D58" s="22" t="str">
        <f>'3. Soli. soc.'!C13</f>
        <v>Avez-vous proposé des solutions pour le logement de vos saisonniers et/ou de vos stagiaires ?</v>
      </c>
      <c r="F58" s="129" t="s">
        <v>105</v>
      </c>
      <c r="G58" s="251">
        <f>'3. Soli. soc.'!Q13</f>
        <v>0</v>
      </c>
      <c r="H58" s="22" t="str">
        <f t="shared" si="2"/>
        <v>Vous n'avez pas répondu à cette question</v>
      </c>
      <c r="I58" s="259"/>
      <c r="J58" s="432"/>
      <c r="K58" s="433"/>
      <c r="L58" s="433"/>
      <c r="M58" s="434"/>
    </row>
    <row r="59" spans="2:13" ht="45.75" customHeight="1" thickBot="1">
      <c r="B59" s="444"/>
      <c r="C59" s="398"/>
      <c r="D59" s="23" t="str">
        <f>'3. Soli. soc.'!C14</f>
        <v>Votre projet/prestation favorise-t-il la formation de vos personnels ?</v>
      </c>
      <c r="F59" s="131" t="s">
        <v>105</v>
      </c>
      <c r="G59" s="247">
        <f>'3. Soli. soc.'!Q14</f>
        <v>0</v>
      </c>
      <c r="H59" s="23" t="str">
        <f t="shared" si="2"/>
        <v>Vous n'avez pas répondu à cette question</v>
      </c>
      <c r="I59" s="259"/>
      <c r="J59" s="446"/>
      <c r="K59" s="447"/>
      <c r="L59" s="447"/>
      <c r="M59" s="448"/>
    </row>
    <row r="60" spans="2:13" ht="15.75" thickBot="1">
      <c r="F60" s="267"/>
      <c r="G60" s="127"/>
      <c r="H60" s="126"/>
      <c r="I60" s="260"/>
      <c r="J60" s="262"/>
      <c r="K60" s="262"/>
      <c r="L60" s="262"/>
      <c r="M60" s="262"/>
    </row>
    <row r="61" spans="2:13" ht="45.75" customHeight="1">
      <c r="B61" s="443" t="s">
        <v>66</v>
      </c>
      <c r="C61" s="397" t="str">
        <f>'4. Gouv.'!B9</f>
        <v>Gouvernance externe</v>
      </c>
      <c r="D61" s="22" t="str">
        <f>'4. Gouv.'!C9</f>
        <v>Comment êtes-vous impliqués dans la vie touristique locale ?</v>
      </c>
      <c r="F61" s="129" t="s">
        <v>105</v>
      </c>
      <c r="G61" s="251">
        <f>'4. Gouv.'!Q9</f>
        <v>0</v>
      </c>
      <c r="H61" s="22" t="str">
        <f>IF(G61=0,"Vous n'avez pas répondu à cette question",(IF(G61=1,"Des actions sont à engager prioritairement sur cette question",(IF(G61=2,"Vous êtes sensibilisé sur cette question mais des efforts restent à fournir",(IF(G61=3,"Vous êtes déjà très engagés sur cette question","Vous avez atteint le niveau d'engagement maximum")))))))</f>
        <v>Vous n'avez pas répondu à cette question</v>
      </c>
      <c r="I61" s="259"/>
      <c r="J61" s="432"/>
      <c r="K61" s="433"/>
      <c r="L61" s="433"/>
      <c r="M61" s="434"/>
    </row>
    <row r="62" spans="2:13" ht="45.75" customHeight="1">
      <c r="B62" s="444"/>
      <c r="C62" s="423"/>
      <c r="D62" s="19" t="str">
        <f>'4. Gouv.'!C10</f>
        <v>Etes-vous impliqués dans un ou plusieurs organes de prise de décisions (réunions, commissions…) concernant la politique touristique de votre territoire ?</v>
      </c>
      <c r="F62" s="130" t="s">
        <v>105</v>
      </c>
      <c r="G62" s="249">
        <f>'4. Gouv.'!Q10</f>
        <v>0</v>
      </c>
      <c r="H62" s="19" t="str">
        <f t="shared" ref="H62:H67" si="3">IF(G62=0,"Vous n'avez pas répondu à cette question",(IF(G62=1,"Des actions sont à engager prioritairement sur cette question",(IF(G62=2,"Vous êtes sensibilisé sur cette question mais des efforts restent à fournir",(IF(G62=3,"Vous êtes déjà très engagés sur cette question","Vous avez atteint le niveau d'engagement maximum")))))))</f>
        <v>Vous n'avez pas répondu à cette question</v>
      </c>
      <c r="I62" s="259"/>
      <c r="J62" s="449"/>
      <c r="K62" s="450"/>
      <c r="L62" s="450"/>
      <c r="M62" s="451"/>
    </row>
    <row r="63" spans="2:13" ht="45.75" customHeight="1">
      <c r="B63" s="444"/>
      <c r="C63" s="423"/>
      <c r="D63" s="19" t="str">
        <f>'4. Gouv.'!C11</f>
        <v>Précisez si vous avez cherché avec d'autres acteurs locaux à définir et mettre en œuvre une stratégie touristique commune,</v>
      </c>
      <c r="F63" s="130" t="s">
        <v>105</v>
      </c>
      <c r="G63" s="249">
        <f>'4. Gouv.'!Q11</f>
        <v>0</v>
      </c>
      <c r="H63" s="19" t="str">
        <f t="shared" si="3"/>
        <v>Vous n'avez pas répondu à cette question</v>
      </c>
      <c r="I63" s="259"/>
      <c r="J63" s="449"/>
      <c r="K63" s="450"/>
      <c r="L63" s="450"/>
      <c r="M63" s="451"/>
    </row>
    <row r="64" spans="2:13" ht="45.75" customHeight="1" thickBot="1">
      <c r="B64" s="444"/>
      <c r="C64" s="398"/>
      <c r="D64" s="23" t="str">
        <f>'4. Gouv.'!C12</f>
        <v>Etes-vous impliqués au sein de voter filière touristique (syndicat hôtelier, confédération, fédération de gîtes…) ?</v>
      </c>
      <c r="F64" s="131" t="s">
        <v>105</v>
      </c>
      <c r="G64" s="247">
        <f>'4. Gouv.'!Q12</f>
        <v>0</v>
      </c>
      <c r="H64" s="23" t="str">
        <f t="shared" si="3"/>
        <v>Vous n'avez pas répondu à cette question</v>
      </c>
      <c r="I64" s="259"/>
      <c r="J64" s="446"/>
      <c r="K64" s="447"/>
      <c r="L64" s="447"/>
      <c r="M64" s="448"/>
    </row>
    <row r="65" spans="2:13" ht="45.75" customHeight="1">
      <c r="B65" s="444"/>
      <c r="C65" s="397" t="str">
        <f>'4. Gouv.'!B13</f>
        <v>Gouvernance interne</v>
      </c>
      <c r="D65" s="22" t="str">
        <f>'4. Gouv.'!C13</f>
        <v>Votre personnel est-il impliqué lors de décisions liés à l'entreprise ?</v>
      </c>
      <c r="F65" s="129" t="s">
        <v>105</v>
      </c>
      <c r="G65" s="251">
        <f>'4. Gouv.'!Q13</f>
        <v>0</v>
      </c>
      <c r="H65" s="22" t="str">
        <f t="shared" si="3"/>
        <v>Vous n'avez pas répondu à cette question</v>
      </c>
      <c r="I65" s="259"/>
      <c r="J65" s="432"/>
      <c r="K65" s="433"/>
      <c r="L65" s="433"/>
      <c r="M65" s="434"/>
    </row>
    <row r="66" spans="2:13" ht="45.75" customHeight="1">
      <c r="B66" s="444"/>
      <c r="C66" s="423"/>
      <c r="D66" s="19" t="str">
        <f>'4. Gouv.'!C14</f>
        <v>Votre personnel est-il informé et formé au développement durable et à l'écotourisme ?</v>
      </c>
      <c r="E66" s="124"/>
      <c r="F66" s="130" t="s">
        <v>105</v>
      </c>
      <c r="G66" s="254">
        <f>'4. Gouv.'!Q14</f>
        <v>0</v>
      </c>
      <c r="H66" s="102" t="str">
        <f t="shared" si="3"/>
        <v>Vous n'avez pas répondu à cette question</v>
      </c>
      <c r="I66" s="38"/>
      <c r="J66" s="426"/>
      <c r="K66" s="427"/>
      <c r="L66" s="427"/>
      <c r="M66" s="428"/>
    </row>
    <row r="67" spans="2:13" ht="45.75" customHeight="1" thickBot="1">
      <c r="B67" s="445"/>
      <c r="C67" s="398"/>
      <c r="D67" s="23" t="str">
        <f>'4. Gouv.'!C15</f>
        <v>Avez-vous identifié/désigné un responsable DD dans votre entreprise</v>
      </c>
      <c r="E67" s="124"/>
      <c r="F67" s="131" t="s">
        <v>108</v>
      </c>
      <c r="G67" s="253">
        <f>'4. Gouv.'!Q15</f>
        <v>0</v>
      </c>
      <c r="H67" s="20" t="str">
        <f t="shared" si="3"/>
        <v>Vous n'avez pas répondu à cette question</v>
      </c>
      <c r="I67" s="38"/>
      <c r="J67" s="435"/>
      <c r="K67" s="436"/>
      <c r="L67" s="436"/>
      <c r="M67" s="437"/>
    </row>
    <row r="68" spans="2:13" ht="15.75" thickBot="1">
      <c r="F68" s="267"/>
      <c r="G68" s="127"/>
      <c r="H68" s="126"/>
      <c r="I68" s="260"/>
      <c r="J68" s="262"/>
      <c r="K68" s="262"/>
      <c r="L68" s="262"/>
      <c r="M68" s="262"/>
    </row>
    <row r="69" spans="2:13" ht="45.75" customHeight="1">
      <c r="B69" s="456" t="s">
        <v>82</v>
      </c>
      <c r="C69" s="397" t="s">
        <v>37</v>
      </c>
      <c r="D69" s="22" t="str">
        <f>'5. Validité'!C9</f>
        <v>Avez-vous définit et rédigé une stratégie à moyen terme (3 à 5 ans)  du développement durable dans votre établissement ? Investissements, achats courants…*</v>
      </c>
      <c r="F69" s="129" t="s">
        <v>105</v>
      </c>
      <c r="G69" s="133">
        <f>'5. Validité'!Q9</f>
        <v>0</v>
      </c>
      <c r="H69" s="257" t="str">
        <f>IF(G69=0,"Vous n'avez pas répondu à cette question",(IF(G69=1,"Des actions sont à engager prioritairement sur cette question",(IF(G69=2,"Vous êtes sensibilisé sur cette question mais des efforts restent à fournir",(IF(G69=3,"Vous êtes déjà très engagés sur cette question","Vous avez atteint le niveau d'engagement maximum")))))))</f>
        <v>Vous n'avez pas répondu à cette question</v>
      </c>
      <c r="I69" s="259"/>
      <c r="J69" s="432"/>
      <c r="K69" s="433"/>
      <c r="L69" s="433"/>
      <c r="M69" s="434"/>
    </row>
    <row r="70" spans="2:13" ht="45.75" customHeight="1" thickBot="1">
      <c r="B70" s="457"/>
      <c r="C70" s="398"/>
      <c r="D70" s="23" t="str">
        <f>'5. Validité'!C10</f>
        <v>Avez-vous définit et rédigé une stratégie à moyen terme (10 à 15 ans)  du développement durable dans votre établissement ? Investissements, achats courants…*</v>
      </c>
      <c r="F70" s="131" t="s">
        <v>105</v>
      </c>
      <c r="G70" s="134">
        <f>'5. Validité'!Q10</f>
        <v>0</v>
      </c>
      <c r="H70" s="258" t="str">
        <f>IF(G70=0,"Vous n'avez pas répondu à cette question",(IF(G70=1,"Des actions sont à engager prioritairement sur cette question",(IF(G70=2,"Vous êtes sensibilisé sur cette question mais des efforts restent à fournir",(IF(G70=3,"Vous êtes déjà très engagés sur cette question","Vous avez atteint le niveau d'engagement maximum")))))))</f>
        <v>Vous n'avez pas répondu à cette question</v>
      </c>
      <c r="I70" s="259"/>
      <c r="J70" s="446"/>
      <c r="K70" s="447"/>
      <c r="L70" s="447"/>
      <c r="M70" s="448"/>
    </row>
    <row r="71" spans="2:13" ht="15.75" thickBot="1">
      <c r="F71" s="267"/>
      <c r="G71" s="127"/>
      <c r="H71" s="126"/>
      <c r="I71" s="260"/>
      <c r="J71" s="262"/>
      <c r="K71" s="262"/>
      <c r="L71" s="262"/>
      <c r="M71" s="262"/>
    </row>
    <row r="72" spans="2:13" ht="45.75" customHeight="1">
      <c r="B72" s="443" t="s">
        <v>86</v>
      </c>
      <c r="C72" s="397" t="str">
        <f>'6. Compo. éduc.'!B9</f>
        <v>Sensibiliser et expliquer le développement durable</v>
      </c>
      <c r="D72" s="22" t="str">
        <f>'6. Compo. éduc.'!C9</f>
        <v>Sensibilisez-vous les clients au tri sélectif ?</v>
      </c>
      <c r="E72" s="33"/>
      <c r="F72" s="129" t="s">
        <v>105</v>
      </c>
      <c r="G72" s="251">
        <f>'6. Compo. éduc.'!R9</f>
        <v>0</v>
      </c>
      <c r="H72" s="22" t="str">
        <f>IF(G72=0,"Vous n'avez pas répondu à cette question",(IF(G72=1,"Des actions sont à engager prioritairement sur cette question",(IF(G72=2,"Vous êtes sensibilisé sur cette question mais des efforts restent à fournir",(IF(G72=3,"Vous êtes déjà très engagés sur cette question","Vous avez atteint le niveau d'engagement maximum")))))))</f>
        <v>Vous n'avez pas répondu à cette question</v>
      </c>
      <c r="I72" s="259"/>
      <c r="J72" s="432"/>
      <c r="K72" s="433"/>
      <c r="L72" s="433"/>
      <c r="M72" s="434"/>
    </row>
    <row r="73" spans="2:13" ht="45.75" customHeight="1">
      <c r="B73" s="444"/>
      <c r="C73" s="423"/>
      <c r="D73" s="19" t="str">
        <f>'6. Compo. éduc.'!C10</f>
        <v>Sensibilisez-vous vos clientèles à la bonne utilisation des équipements électriques ?
(ex : Eclairage, télévision, lave-linge….)</v>
      </c>
      <c r="E73" s="33"/>
      <c r="F73" s="130" t="s">
        <v>105</v>
      </c>
      <c r="G73" s="249">
        <f>'6. Compo. éduc.'!R10</f>
        <v>0</v>
      </c>
      <c r="H73" s="19" t="str">
        <f t="shared" ref="H73:H80" si="4">IF(G73=0,"Vous n'avez pas répondu à cette question",(IF(G73=1,"Des actions sont à engager prioritairement sur cette question",(IF(G73=2,"Vous êtes sensibilisé sur cette question mais des efforts restent à fournir",(IF(G73=3,"Vous êtes déjà très engagés sur cette question","Vous avez atteint le niveau d'engagement maximum")))))))</f>
        <v>Vous n'avez pas répondu à cette question</v>
      </c>
      <c r="I73" s="259"/>
      <c r="J73" s="449"/>
      <c r="K73" s="450"/>
      <c r="L73" s="450"/>
      <c r="M73" s="451"/>
    </row>
    <row r="74" spans="2:13" ht="45.75" customHeight="1">
      <c r="B74" s="444"/>
      <c r="C74" s="423"/>
      <c r="D74" s="19" t="str">
        <f>'6. Compo. éduc.'!C11</f>
        <v>Sensibilisez-vous vos clientèles à la bonne utilisation de la ressource en eau ?</v>
      </c>
      <c r="E74" s="33"/>
      <c r="F74" s="130" t="s">
        <v>105</v>
      </c>
      <c r="G74" s="249">
        <f>'6. Compo. éduc.'!R11</f>
        <v>0</v>
      </c>
      <c r="H74" s="19" t="str">
        <f t="shared" si="4"/>
        <v>Vous n'avez pas répondu à cette question</v>
      </c>
      <c r="I74" s="259"/>
      <c r="J74" s="449"/>
      <c r="K74" s="450"/>
      <c r="L74" s="450"/>
      <c r="M74" s="451"/>
    </row>
    <row r="75" spans="2:13" ht="45.75" customHeight="1">
      <c r="B75" s="444"/>
      <c r="C75" s="423"/>
      <c r="D75" s="19" t="str">
        <f>'6. Compo. éduc.'!C12</f>
        <v>Proposez-vous une "activité" (ex : soirée, après-midi…) sensibilisation au développement durable :  achat local, bio, les énergies renouvelables... ?
(Peut-être conduite seule ou en partenariat avec une association)</v>
      </c>
      <c r="E75" s="33"/>
      <c r="F75" s="130" t="s">
        <v>108</v>
      </c>
      <c r="G75" s="249">
        <f>'6. Compo. éduc.'!R12</f>
        <v>0</v>
      </c>
      <c r="H75" s="19" t="str">
        <f t="shared" si="4"/>
        <v>Vous n'avez pas répondu à cette question</v>
      </c>
      <c r="I75" s="259"/>
      <c r="J75" s="449"/>
      <c r="K75" s="450"/>
      <c r="L75" s="450"/>
      <c r="M75" s="451"/>
    </row>
    <row r="76" spans="2:13" ht="45.75" customHeight="1">
      <c r="B76" s="444"/>
      <c r="C76" s="423"/>
      <c r="D76" s="19" t="str">
        <f>'6. Compo. éduc.'!C13</f>
        <v>Mettez-vous à disposition de vos clientèles une documentation, des outils, des magasines… qui permettent d'appréhender les différents thèmes du développement durable ?
(ex : Approche systémique du développement durable, gestion de l'eau, écoconstruction, biodiversité...)</v>
      </c>
      <c r="E76" s="33"/>
      <c r="F76" s="130" t="s">
        <v>108</v>
      </c>
      <c r="G76" s="249">
        <f>'6. Compo. éduc.'!R13</f>
        <v>0</v>
      </c>
      <c r="H76" s="19" t="str">
        <f t="shared" si="4"/>
        <v>Vous n'avez pas répondu à cette question</v>
      </c>
      <c r="I76" s="259"/>
      <c r="J76" s="449"/>
      <c r="K76" s="450"/>
      <c r="L76" s="450"/>
      <c r="M76" s="451"/>
    </row>
    <row r="77" spans="2:13" ht="45.75" customHeight="1">
      <c r="B77" s="444"/>
      <c r="C77" s="423"/>
      <c r="D77" s="19" t="str">
        <f>'6. Compo. éduc.'!C14</f>
        <v>Montrez-vous vos engagements durables/écotouristiques dans vos médias/outil de communication ?
(Communication à l'extérieur de votre équipement)</v>
      </c>
      <c r="E77" s="33"/>
      <c r="F77" s="130" t="s">
        <v>105</v>
      </c>
      <c r="G77" s="249">
        <f>'6. Compo. éduc.'!R14</f>
        <v>0</v>
      </c>
      <c r="H77" s="19" t="str">
        <f t="shared" si="4"/>
        <v>Vous n'avez pas répondu à cette question</v>
      </c>
      <c r="I77" s="259"/>
      <c r="J77" s="449"/>
      <c r="K77" s="450"/>
      <c r="L77" s="450"/>
      <c r="M77" s="451"/>
    </row>
    <row r="78" spans="2:13" ht="45.75" customHeight="1" thickBot="1">
      <c r="B78" s="444"/>
      <c r="C78" s="398"/>
      <c r="D78" s="23" t="str">
        <f>'6. Compo. éduc.'!C15</f>
        <v>Affichez vous dans votre établissement vos engagements durables ?
(Communication à l'intérieur de votre établissement)</v>
      </c>
      <c r="E78" s="33"/>
      <c r="F78" s="131" t="s">
        <v>105</v>
      </c>
      <c r="G78" s="247">
        <f>'6. Compo. éduc.'!R15</f>
        <v>0</v>
      </c>
      <c r="H78" s="23" t="str">
        <f t="shared" si="4"/>
        <v>Vous n'avez pas répondu à cette question</v>
      </c>
      <c r="I78" s="259"/>
      <c r="J78" s="424"/>
      <c r="K78" s="424"/>
      <c r="L78" s="424"/>
      <c r="M78" s="424"/>
    </row>
    <row r="79" spans="2:13" ht="45.75" customHeight="1">
      <c r="B79" s="444"/>
      <c r="C79" s="397" t="str">
        <f>'6. Compo. éduc.'!B16</f>
        <v>Connaître sa cible</v>
      </c>
      <c r="D79" s="22" t="str">
        <f>'6. Compo. éduc.'!C16</f>
        <v>Pouvez-vous exprimer vos engagements "responsables" en différentes langues ?</v>
      </c>
      <c r="E79" s="33"/>
      <c r="F79" s="129" t="s">
        <v>105</v>
      </c>
      <c r="G79" s="251">
        <f>'6. Compo. éduc.'!R16</f>
        <v>0</v>
      </c>
      <c r="H79" s="266" t="str">
        <f t="shared" si="4"/>
        <v>Vous n'avez pas répondu à cette question</v>
      </c>
      <c r="I79" s="38"/>
      <c r="J79" s="466"/>
      <c r="K79" s="467"/>
      <c r="L79" s="467"/>
      <c r="M79" s="468"/>
    </row>
    <row r="80" spans="2:13" ht="45.75" customHeight="1" thickBot="1">
      <c r="B80" s="445"/>
      <c r="C80" s="398"/>
      <c r="D80" s="23" t="str">
        <f>'6. Compo. éduc.'!C17</f>
        <v>Evaluez-vous votre la compréhension de ce message "responsable" par les touristes ?</v>
      </c>
      <c r="E80" s="33"/>
      <c r="F80" s="131" t="s">
        <v>105</v>
      </c>
      <c r="G80" s="247">
        <f>'6. Compo. éduc.'!R17</f>
        <v>0</v>
      </c>
      <c r="H80" s="20" t="str">
        <f t="shared" si="4"/>
        <v>Vous n'avez pas répondu à cette question</v>
      </c>
      <c r="I80" s="38"/>
      <c r="J80" s="435"/>
      <c r="K80" s="436"/>
      <c r="L80" s="436"/>
      <c r="M80" s="437"/>
    </row>
    <row r="81" spans="2:13" ht="15.75" thickBot="1">
      <c r="F81" s="267"/>
      <c r="G81" s="127"/>
      <c r="H81" s="126"/>
      <c r="I81" s="260"/>
      <c r="J81" s="262"/>
      <c r="K81" s="262"/>
      <c r="L81" s="262"/>
      <c r="M81" s="262"/>
    </row>
    <row r="82" spans="2:13" ht="45.75" customHeight="1">
      <c r="B82" s="443" t="s">
        <v>88</v>
      </c>
      <c r="C82" s="397" t="str">
        <f>'7. Média. envi.'!B9</f>
        <v>Valoriser les patrimoines</v>
      </c>
      <c r="D82" s="22" t="str">
        <f>'7. Média. envi.'!C9</f>
        <v>Comment sensibilisez-vous les clientèles à la préservation de l'environnement auprès de vos clientèles ?</v>
      </c>
      <c r="E82" s="33"/>
      <c r="F82" s="129" t="s">
        <v>105</v>
      </c>
      <c r="G82" s="251">
        <f>'7. Média. envi.'!Q14</f>
        <v>0</v>
      </c>
      <c r="H82" s="22" t="str">
        <f>IF(G82=0,"Vous n'avez pas répondu à cette question",(IF(G82=1,"Des actions sont à engager prioritairement sur cette question",(IF(G82=2,"Vous êtes sensibilisé sur cette question mais des efforts restent à fournir",(IF(G82=3,"Vous êtes déjà très engagés sur cette question","Vous avez atteint le niveau d'engagement maximum")))))))</f>
        <v>Vous n'avez pas répondu à cette question</v>
      </c>
      <c r="I82" s="259"/>
      <c r="J82" s="432"/>
      <c r="K82" s="433"/>
      <c r="L82" s="433"/>
      <c r="M82" s="434"/>
    </row>
    <row r="83" spans="2:13" ht="45.75" customHeight="1">
      <c r="B83" s="444"/>
      <c r="C83" s="423"/>
      <c r="D83" s="19" t="str">
        <f>'7. Média. envi.'!C10</f>
        <v>Si cela est possible, sur votre propriété ou à proximité de votre offre touristique, avez-vous créer un sentier de découverte de la nature, de l'environnement local ?</v>
      </c>
      <c r="E83" s="33"/>
      <c r="F83" s="130" t="s">
        <v>105</v>
      </c>
      <c r="G83" s="249">
        <f>'7. Média. envi.'!Q15</f>
        <v>0</v>
      </c>
      <c r="H83" s="19" t="str">
        <f t="shared" ref="H83:H88" si="5">IF(G83=0,"Vous n'avez pas répondu à cette question",(IF(G83=1,"Des actions sont à engager prioritairement sur cette question",(IF(G83=2,"Vous êtes sensibilisé sur cette question mais des efforts restent à fournir",(IF(G83=3,"Vous êtes déjà très engagés sur cette question","Vous avez atteint le niveau d'engagement maximum")))))))</f>
        <v>Vous n'avez pas répondu à cette question</v>
      </c>
      <c r="I83" s="259"/>
      <c r="J83" s="425"/>
      <c r="K83" s="425"/>
      <c r="L83" s="425"/>
      <c r="M83" s="425"/>
    </row>
    <row r="84" spans="2:13" ht="45.75" customHeight="1">
      <c r="B84" s="444"/>
      <c r="C84" s="423"/>
      <c r="D84" s="19" t="str">
        <f>'7. Média. envi.'!C11</f>
        <v>A défaut de pouvoir créer un sentier de découverte de la nature, ou en complément de celui-ci, avez-vous contacter une association/institution locale pour qu'ils interviennent auprès de vos clientèles ?</v>
      </c>
      <c r="E84" s="33"/>
      <c r="F84" s="130" t="s">
        <v>108</v>
      </c>
      <c r="G84" s="249">
        <f>'7. Média. envi.'!Q16</f>
        <v>0</v>
      </c>
      <c r="H84" s="19" t="str">
        <f t="shared" si="5"/>
        <v>Vous n'avez pas répondu à cette question</v>
      </c>
      <c r="I84" s="259"/>
      <c r="J84" s="425"/>
      <c r="K84" s="425"/>
      <c r="L84" s="425"/>
      <c r="M84" s="425"/>
    </row>
    <row r="85" spans="2:13" ht="45.75" customHeight="1">
      <c r="B85" s="444"/>
      <c r="C85" s="423"/>
      <c r="D85" s="19" t="str">
        <f>'7. Média. envi.'!C12</f>
        <v>Comment sensibilisez-vous les clientèles à la préservation des patrimoines culturels et humains ?</v>
      </c>
      <c r="E85" s="33"/>
      <c r="F85" s="130" t="s">
        <v>105</v>
      </c>
      <c r="G85" s="249">
        <f>'7. Média. envi.'!Q18</f>
        <v>0</v>
      </c>
      <c r="H85" s="19" t="str">
        <f t="shared" si="5"/>
        <v>Vous n'avez pas répondu à cette question</v>
      </c>
      <c r="I85" s="259"/>
      <c r="J85" s="425"/>
      <c r="K85" s="425"/>
      <c r="L85" s="425"/>
      <c r="M85" s="425"/>
    </row>
    <row r="86" spans="2:13" ht="45.75" customHeight="1" thickBot="1">
      <c r="B86" s="444"/>
      <c r="C86" s="398"/>
      <c r="D86" s="23" t="str">
        <f>'7. Média. envi.'!C13</f>
        <v>Etes-vous membres d'un réseau d'éducation à l'environnement ?</v>
      </c>
      <c r="E86" s="33"/>
      <c r="F86" s="131" t="s">
        <v>105</v>
      </c>
      <c r="G86" s="247">
        <f>'7. Média. envi.'!Q19</f>
        <v>0</v>
      </c>
      <c r="H86" s="23" t="str">
        <f t="shared" si="5"/>
        <v>Vous n'avez pas répondu à cette question</v>
      </c>
      <c r="I86" s="259"/>
      <c r="J86" s="424"/>
      <c r="K86" s="424"/>
      <c r="L86" s="424"/>
      <c r="M86" s="424"/>
    </row>
    <row r="87" spans="2:13" ht="45.75" customHeight="1">
      <c r="B87" s="444"/>
      <c r="C87" s="397" t="str">
        <f>'7. Média. envi.'!B14</f>
        <v>Faciliter la compréhension</v>
      </c>
      <c r="D87" s="22" t="str">
        <f>'7. Média. envi.'!C14</f>
        <v>Mettez-vous a disposition de vos clientèles des outils/médias/supports de pédagogie à l'environnement ?</v>
      </c>
      <c r="E87" s="33"/>
      <c r="F87" s="129" t="s">
        <v>105</v>
      </c>
      <c r="G87" s="251">
        <f>'7. Média. envi.'!Q20</f>
        <v>0</v>
      </c>
      <c r="H87" s="22" t="str">
        <f t="shared" si="5"/>
        <v>Vous n'avez pas répondu à cette question</v>
      </c>
      <c r="I87" s="259"/>
      <c r="J87" s="432"/>
      <c r="K87" s="433"/>
      <c r="L87" s="433"/>
      <c r="M87" s="434"/>
    </row>
    <row r="88" spans="2:13" ht="45.75" customHeight="1">
      <c r="B88" s="444"/>
      <c r="C88" s="423"/>
      <c r="D88" s="19" t="str">
        <f>'7. Média. envi.'!C15</f>
        <v>Faites-vous une information de vos clientèles de la fragilité des milieu naturel ?</v>
      </c>
      <c r="E88" s="33"/>
      <c r="F88" s="130" t="s">
        <v>108</v>
      </c>
      <c r="G88" s="249">
        <f>'7. Média. envi.'!Q24</f>
        <v>0</v>
      </c>
      <c r="H88" s="19" t="str">
        <f t="shared" si="5"/>
        <v>Vous n'avez pas répondu à cette question</v>
      </c>
      <c r="I88" s="259"/>
      <c r="J88" s="449"/>
      <c r="K88" s="450"/>
      <c r="L88" s="450"/>
      <c r="M88" s="451"/>
    </row>
    <row r="89" spans="2:13">
      <c r="J89" s="114"/>
    </row>
  </sheetData>
  <mergeCells count="111">
    <mergeCell ref="J73:M73"/>
    <mergeCell ref="J78:M78"/>
    <mergeCell ref="J76:M76"/>
    <mergeCell ref="J75:M75"/>
    <mergeCell ref="J79:M79"/>
    <mergeCell ref="J83:M83"/>
    <mergeCell ref="J88:M88"/>
    <mergeCell ref="J77:M77"/>
    <mergeCell ref="B1:M1"/>
    <mergeCell ref="B54:B59"/>
    <mergeCell ref="B69:B70"/>
    <mergeCell ref="B72:B80"/>
    <mergeCell ref="B82:B88"/>
    <mergeCell ref="J14:M14"/>
    <mergeCell ref="J7:M7"/>
    <mergeCell ref="C3:C4"/>
    <mergeCell ref="J15:M15"/>
    <mergeCell ref="J70:M70"/>
    <mergeCell ref="D3:D4"/>
    <mergeCell ref="F3:F4"/>
    <mergeCell ref="J6:M6"/>
    <mergeCell ref="J38:M38"/>
    <mergeCell ref="J39:M39"/>
    <mergeCell ref="J61:M61"/>
    <mergeCell ref="J74:M74"/>
    <mergeCell ref="J65:M65"/>
    <mergeCell ref="J64:M64"/>
    <mergeCell ref="J35:M35"/>
    <mergeCell ref="B6:B16"/>
    <mergeCell ref="B18:B52"/>
    <mergeCell ref="J37:M37"/>
    <mergeCell ref="J34:M34"/>
    <mergeCell ref="J19:M19"/>
    <mergeCell ref="J18:M18"/>
    <mergeCell ref="J36:M36"/>
    <mergeCell ref="J41:M41"/>
    <mergeCell ref="J40:M40"/>
    <mergeCell ref="C14:C16"/>
    <mergeCell ref="C30:C34"/>
    <mergeCell ref="C35:C39"/>
    <mergeCell ref="C40:C47"/>
    <mergeCell ref="C48:C50"/>
    <mergeCell ref="J20:M20"/>
    <mergeCell ref="J21:M21"/>
    <mergeCell ref="B61:B67"/>
    <mergeCell ref="J59:M59"/>
    <mergeCell ref="J54:M54"/>
    <mergeCell ref="J63:M63"/>
    <mergeCell ref="J62:M62"/>
    <mergeCell ref="J67:M67"/>
    <mergeCell ref="J66:M66"/>
    <mergeCell ref="C54:C55"/>
    <mergeCell ref="C56:C57"/>
    <mergeCell ref="C58:C59"/>
    <mergeCell ref="J55:M55"/>
    <mergeCell ref="J56:M56"/>
    <mergeCell ref="J57:M57"/>
    <mergeCell ref="J58:M58"/>
    <mergeCell ref="C61:C64"/>
    <mergeCell ref="C65:C67"/>
    <mergeCell ref="G3:H4"/>
    <mergeCell ref="J3:M4"/>
    <mergeCell ref="C18:C19"/>
    <mergeCell ref="C20:C22"/>
    <mergeCell ref="C23:C29"/>
    <mergeCell ref="J28:M28"/>
    <mergeCell ref="C10:C13"/>
    <mergeCell ref="C6:C9"/>
    <mergeCell ref="J16:M16"/>
    <mergeCell ref="J13:M13"/>
    <mergeCell ref="J12:M12"/>
    <mergeCell ref="J11:M11"/>
    <mergeCell ref="J10:M10"/>
    <mergeCell ref="J9:M9"/>
    <mergeCell ref="J8:M8"/>
    <mergeCell ref="J25:M25"/>
    <mergeCell ref="J26:M26"/>
    <mergeCell ref="J27:M27"/>
    <mergeCell ref="J24:M24"/>
    <mergeCell ref="J23:M23"/>
    <mergeCell ref="J22:M22"/>
    <mergeCell ref="J30:M30"/>
    <mergeCell ref="J29:M29"/>
    <mergeCell ref="J33:M33"/>
    <mergeCell ref="J32:M32"/>
    <mergeCell ref="J31:M31"/>
    <mergeCell ref="C51:C52"/>
    <mergeCell ref="J44:M44"/>
    <mergeCell ref="J45:M45"/>
    <mergeCell ref="J42:M42"/>
    <mergeCell ref="J43:M43"/>
    <mergeCell ref="C82:C86"/>
    <mergeCell ref="C87:C88"/>
    <mergeCell ref="J86:M86"/>
    <mergeCell ref="J85:M85"/>
    <mergeCell ref="J84:M84"/>
    <mergeCell ref="J46:M46"/>
    <mergeCell ref="J47:M47"/>
    <mergeCell ref="J52:M52"/>
    <mergeCell ref="J51:M51"/>
    <mergeCell ref="J50:M50"/>
    <mergeCell ref="J49:M49"/>
    <mergeCell ref="J48:M48"/>
    <mergeCell ref="C69:C70"/>
    <mergeCell ref="C72:C78"/>
    <mergeCell ref="C79:C80"/>
    <mergeCell ref="J69:M69"/>
    <mergeCell ref="J87:M87"/>
    <mergeCell ref="J82:M82"/>
    <mergeCell ref="J80:M80"/>
    <mergeCell ref="J72:M72"/>
  </mergeCells>
  <conditionalFormatting sqref="H18:I88 H6:I16">
    <cfRule type="cellIs" dxfId="0" priority="2" stopIfTrue="1" operator="equal">
      <formula>"Vous n'avez pas répondu à cette question"</formula>
    </cfRule>
  </conditionalFormatting>
  <pageMargins left="0.70866141732283472" right="0.70866141732283472" top="0.74803149606299213" bottom="0.74803149606299213" header="0.31496062992125984" footer="0.31496062992125984"/>
  <pageSetup paperSize="9" scale="39" fitToHeight="4" orientation="portrait" r:id="rId1"/>
  <rowBreaks count="7" manualBreakCount="7">
    <brk id="17" min="1" max="12" man="1"/>
    <brk id="29" min="1" max="12" man="1"/>
    <brk id="39" min="1" max="12" man="1"/>
    <brk id="52" min="1" max="12" man="1"/>
    <brk id="60" min="1" max="12" man="1"/>
    <brk id="71" min="1" max="12" man="1"/>
    <brk id="80" min="1" max="12" man="1"/>
  </rowBreaks>
</worksheet>
</file>

<file path=xl/worksheets/sheet2.xml><?xml version="1.0" encoding="utf-8"?>
<worksheet xmlns="http://schemas.openxmlformats.org/spreadsheetml/2006/main" xmlns:r="http://schemas.openxmlformats.org/officeDocument/2006/relationships">
  <sheetPr codeName="Feuil3">
    <tabColor rgb="FF00B0F0"/>
    <pageSetUpPr fitToPage="1"/>
  </sheetPr>
  <dimension ref="B1:U27"/>
  <sheetViews>
    <sheetView zoomScale="70" zoomScaleNormal="70" workbookViewId="0">
      <pane ySplit="8" topLeftCell="A9" activePane="bottomLeft" state="frozen"/>
      <selection activeCell="T9" sqref="T9"/>
      <selection pane="bottomLeft" activeCell="W15" sqref="W15"/>
    </sheetView>
  </sheetViews>
  <sheetFormatPr baseColWidth="10" defaultRowHeight="15"/>
  <cols>
    <col min="1" max="1" width="3" style="9" customWidth="1"/>
    <col min="2" max="2" width="10.7109375" style="9" customWidth="1"/>
    <col min="3" max="3" width="30.7109375" style="9" customWidth="1"/>
    <col min="4" max="5" width="1.42578125" style="9" customWidth="1"/>
    <col min="6" max="6" width="18.5703125" style="9" customWidth="1"/>
    <col min="7" max="8" width="3.5703125" style="9" customWidth="1"/>
    <col min="9" max="9" width="18.5703125" style="9" customWidth="1"/>
    <col min="10" max="11" width="3.5703125" style="9" customWidth="1"/>
    <col min="12" max="12" width="18.5703125" style="9" customWidth="1"/>
    <col min="13" max="14" width="3.5703125" style="9" customWidth="1"/>
    <col min="15" max="15" width="18.5703125" style="9" customWidth="1"/>
    <col min="16" max="17" width="3.5703125" style="9" customWidth="1"/>
    <col min="18" max="18" width="3.7109375" style="25" customWidth="1"/>
    <col min="19" max="16384" width="11.42578125" style="9"/>
  </cols>
  <sheetData>
    <row r="1" spans="2:21" ht="18.75">
      <c r="B1" s="280" t="s">
        <v>68</v>
      </c>
      <c r="C1" s="280"/>
      <c r="D1" s="280"/>
      <c r="E1" s="280"/>
      <c r="F1" s="280"/>
      <c r="G1" s="280"/>
      <c r="H1" s="280"/>
      <c r="I1" s="280"/>
      <c r="J1" s="280"/>
      <c r="K1" s="280"/>
      <c r="L1" s="280"/>
      <c r="M1" s="280"/>
      <c r="N1" s="280"/>
      <c r="O1" s="280"/>
      <c r="P1" s="280"/>
      <c r="Q1" s="280"/>
    </row>
    <row r="2" spans="2:21" ht="3" customHeight="1"/>
    <row r="3" spans="2:21" ht="15" customHeight="1">
      <c r="F3" s="281" t="str">
        <f>IF(SUM((IF(R9=0,"0","1")),(IF(R10=0,"0","1")),(IF(R11=0,"0","1")),(IF(R12=0,"0","1")),(IF(R13=0,"0","1")),(IF(R14=0,"0","1")),(IF(R15=0,"0","1")),(IF(R16=0,"0","1")),(IF(R17=0,"0","1")),(IF(R18=0,"0","1")),(IF(R19=0,"0","1")))&lt;11,"Vous n'avez pas répondu à toutes les questions, merci de vérifier avant de passer à l'étape suivante","Vous avez répondu à toutes les questions, passez à l'étape 2/7")</f>
        <v>Vous n'avez pas répondu à toutes les questions, merci de vérifier avant de passer à l'étape suivante</v>
      </c>
      <c r="G3" s="281"/>
      <c r="H3" s="281"/>
      <c r="I3" s="281"/>
      <c r="J3" s="281"/>
      <c r="K3" s="281"/>
      <c r="L3" s="281"/>
      <c r="M3" s="281"/>
      <c r="N3" s="281"/>
      <c r="O3" s="281"/>
      <c r="P3" s="281"/>
      <c r="Q3" s="281"/>
    </row>
    <row r="4" spans="2:21" ht="15" customHeight="1">
      <c r="F4" s="281"/>
      <c r="G4" s="281"/>
      <c r="H4" s="281"/>
      <c r="I4" s="281"/>
      <c r="J4" s="281"/>
      <c r="K4" s="281"/>
      <c r="L4" s="281"/>
      <c r="M4" s="281"/>
      <c r="N4" s="281"/>
      <c r="O4" s="281"/>
      <c r="P4" s="281"/>
      <c r="Q4" s="281"/>
    </row>
    <row r="5" spans="2:21" ht="3" customHeight="1"/>
    <row r="6" spans="2:21" ht="15" customHeight="1">
      <c r="B6" s="282" t="s">
        <v>43</v>
      </c>
      <c r="C6" s="284" t="s">
        <v>1</v>
      </c>
      <c r="D6" s="10"/>
      <c r="E6" s="10"/>
      <c r="F6" s="333" t="s">
        <v>333</v>
      </c>
      <c r="G6" s="333"/>
      <c r="H6" s="333"/>
      <c r="I6" s="333"/>
      <c r="J6" s="333"/>
      <c r="K6" s="333"/>
      <c r="L6" s="333"/>
      <c r="M6" s="333"/>
      <c r="N6" s="333"/>
      <c r="O6" s="333"/>
      <c r="P6" s="333"/>
      <c r="Q6" s="286"/>
    </row>
    <row r="7" spans="2:21" ht="15.75" thickBot="1">
      <c r="B7" s="283"/>
      <c r="C7" s="285"/>
      <c r="D7" s="10"/>
      <c r="E7" s="10"/>
      <c r="F7" s="287" t="s">
        <v>2</v>
      </c>
      <c r="G7" s="287"/>
      <c r="H7" s="288"/>
      <c r="I7" s="285" t="s">
        <v>3</v>
      </c>
      <c r="J7" s="287"/>
      <c r="K7" s="288"/>
      <c r="L7" s="285" t="s">
        <v>4</v>
      </c>
      <c r="M7" s="287"/>
      <c r="N7" s="288"/>
      <c r="O7" s="285" t="s">
        <v>5</v>
      </c>
      <c r="P7" s="287"/>
      <c r="Q7" s="287"/>
    </row>
    <row r="8" spans="2:21" ht="3" customHeight="1" thickBot="1"/>
    <row r="9" spans="2:21" ht="24" customHeight="1">
      <c r="B9" s="326" t="s">
        <v>47</v>
      </c>
      <c r="C9" s="50" t="s">
        <v>142</v>
      </c>
      <c r="D9" s="11"/>
      <c r="E9" s="11"/>
      <c r="F9" s="195" t="s">
        <v>38</v>
      </c>
      <c r="G9" s="199">
        <v>1</v>
      </c>
      <c r="H9" s="60"/>
      <c r="I9" s="199" t="s">
        <v>40</v>
      </c>
      <c r="J9" s="199">
        <v>2</v>
      </c>
      <c r="K9" s="60"/>
      <c r="L9" s="332" t="s">
        <v>41</v>
      </c>
      <c r="M9" s="332"/>
      <c r="N9" s="332"/>
      <c r="O9" s="332"/>
      <c r="P9" s="199">
        <v>4</v>
      </c>
      <c r="Q9" s="63"/>
      <c r="R9" s="25">
        <f>IF((SUM((IF(H9="X",1,0)),IF(K9="X",1,0),IF(N9="X",1,0),IF(Q9="X",1,0)))&gt;1,"Attention vous avez coché deux cases",(SUM((IF(ISBLANK(H9),"0",G9)),(IF(ISBLANK(K9),"0",J9)),(IF(ISBLANK(N9),"0",M9)),(IF(ISBLANK(Q9),"0",P9)))))</f>
        <v>0</v>
      </c>
    </row>
    <row r="10" spans="2:21" ht="24" customHeight="1">
      <c r="B10" s="307"/>
      <c r="C10" s="54" t="s">
        <v>198</v>
      </c>
      <c r="D10" s="11"/>
      <c r="E10" s="11"/>
      <c r="F10" s="324" t="s">
        <v>199</v>
      </c>
      <c r="G10" s="325"/>
      <c r="H10" s="325"/>
      <c r="I10" s="325"/>
      <c r="J10" s="193">
        <v>2</v>
      </c>
      <c r="K10" s="61"/>
      <c r="L10" s="325" t="s">
        <v>200</v>
      </c>
      <c r="M10" s="325"/>
      <c r="N10" s="325"/>
      <c r="O10" s="325"/>
      <c r="P10" s="193">
        <v>4</v>
      </c>
      <c r="Q10" s="64"/>
      <c r="R10" s="25">
        <f t="shared" ref="R10:R19" si="0">IF((SUM((IF(H10="X",1,0)),IF(K10="X",1,0),IF(N10="X",1,0),IF(Q10="X",1,0)))&gt;1,"Attention vous avez coché deux cases",(SUM((IF(ISBLANK(H10),"0",G10)),(IF(ISBLANK(K10),"0",J10)),(IF(ISBLANK(N10),"0",M10)),(IF(ISBLANK(Q10),"0",P10)))))</f>
        <v>0</v>
      </c>
    </row>
    <row r="11" spans="2:21" ht="48">
      <c r="B11" s="307"/>
      <c r="C11" s="54" t="s">
        <v>154</v>
      </c>
      <c r="D11" s="11"/>
      <c r="E11" s="11"/>
      <c r="F11" s="194" t="s">
        <v>6</v>
      </c>
      <c r="G11" s="193">
        <v>1</v>
      </c>
      <c r="H11" s="61"/>
      <c r="I11" s="193" t="s">
        <v>183</v>
      </c>
      <c r="J11" s="193">
        <v>2</v>
      </c>
      <c r="K11" s="61"/>
      <c r="L11" s="193" t="s">
        <v>184</v>
      </c>
      <c r="M11" s="193">
        <v>3</v>
      </c>
      <c r="N11" s="61"/>
      <c r="O11" s="193" t="s">
        <v>185</v>
      </c>
      <c r="P11" s="193">
        <v>4</v>
      </c>
      <c r="Q11" s="64"/>
      <c r="R11" s="25">
        <f t="shared" si="0"/>
        <v>0</v>
      </c>
    </row>
    <row r="12" spans="2:21" ht="60.75" thickBot="1">
      <c r="B12" s="308"/>
      <c r="C12" s="56" t="s">
        <v>201</v>
      </c>
      <c r="D12" s="11"/>
      <c r="E12" s="11"/>
      <c r="F12" s="239" t="s">
        <v>276</v>
      </c>
      <c r="G12" s="197">
        <v>1</v>
      </c>
      <c r="H12" s="62"/>
      <c r="I12" s="197" t="s">
        <v>156</v>
      </c>
      <c r="J12" s="197">
        <v>2</v>
      </c>
      <c r="K12" s="62"/>
      <c r="L12" s="334" t="s">
        <v>157</v>
      </c>
      <c r="M12" s="334"/>
      <c r="N12" s="334"/>
      <c r="O12" s="334"/>
      <c r="P12" s="197">
        <v>4</v>
      </c>
      <c r="Q12" s="65"/>
      <c r="R12" s="25">
        <f t="shared" si="0"/>
        <v>0</v>
      </c>
    </row>
    <row r="13" spans="2:21" ht="74.25" customHeight="1">
      <c r="B13" s="326" t="s">
        <v>35</v>
      </c>
      <c r="C13" s="50" t="s">
        <v>158</v>
      </c>
      <c r="D13" s="11"/>
      <c r="E13" s="11"/>
      <c r="F13" s="195" t="s">
        <v>51</v>
      </c>
      <c r="G13" s="199">
        <v>1</v>
      </c>
      <c r="H13" s="60"/>
      <c r="I13" s="238" t="s">
        <v>277</v>
      </c>
      <c r="J13" s="199">
        <v>2</v>
      </c>
      <c r="K13" s="60"/>
      <c r="L13" s="332" t="s">
        <v>202</v>
      </c>
      <c r="M13" s="332"/>
      <c r="N13" s="332"/>
      <c r="O13" s="332"/>
      <c r="P13" s="199">
        <v>4</v>
      </c>
      <c r="Q13" s="63"/>
      <c r="R13" s="25">
        <f t="shared" si="0"/>
        <v>0</v>
      </c>
    </row>
    <row r="14" spans="2:21" ht="48">
      <c r="B14" s="307"/>
      <c r="C14" s="54" t="s">
        <v>241</v>
      </c>
      <c r="D14" s="164"/>
      <c r="E14" s="164"/>
      <c r="F14" s="194" t="s">
        <v>197</v>
      </c>
      <c r="G14" s="193">
        <v>1</v>
      </c>
      <c r="H14" s="61"/>
      <c r="I14" s="237" t="s">
        <v>278</v>
      </c>
      <c r="J14" s="193">
        <v>2</v>
      </c>
      <c r="K14" s="61"/>
      <c r="L14" s="237" t="s">
        <v>279</v>
      </c>
      <c r="M14" s="193">
        <v>3</v>
      </c>
      <c r="N14" s="61"/>
      <c r="O14" s="237" t="s">
        <v>280</v>
      </c>
      <c r="P14" s="165">
        <v>4</v>
      </c>
      <c r="Q14" s="166"/>
      <c r="R14" s="167">
        <f t="shared" si="0"/>
        <v>0</v>
      </c>
    </row>
    <row r="15" spans="2:21" ht="48">
      <c r="B15" s="307"/>
      <c r="C15" s="54" t="s">
        <v>196</v>
      </c>
      <c r="D15" s="164"/>
      <c r="E15" s="164"/>
      <c r="F15" s="194" t="s">
        <v>197</v>
      </c>
      <c r="G15" s="193">
        <v>1</v>
      </c>
      <c r="H15" s="61"/>
      <c r="I15" s="193" t="s">
        <v>141</v>
      </c>
      <c r="J15" s="193">
        <v>2</v>
      </c>
      <c r="K15" s="61"/>
      <c r="L15" s="193" t="s">
        <v>139</v>
      </c>
      <c r="M15" s="193">
        <v>3</v>
      </c>
      <c r="N15" s="61"/>
      <c r="O15" s="193" t="s">
        <v>140</v>
      </c>
      <c r="P15" s="165">
        <v>4</v>
      </c>
      <c r="Q15" s="166"/>
      <c r="R15" s="167">
        <f>IF((SUM((IF(H15="X",1,0)),IF(K15="X",1,0),IF(N15="X",1,0),IF(Q15="X",1,0)))&gt;1,"Attention vous avez coché deux cases",(SUM((IF(ISBLANK(H15),"0",G15)),(IF(ISBLANK(K15),"0",J15)),(IF(ISBLANK(N15),"0",M15)),(IF(ISBLANK(Q15),"0",P15)))))</f>
        <v>0</v>
      </c>
    </row>
    <row r="16" spans="2:21" ht="48.75" thickBot="1">
      <c r="B16" s="327"/>
      <c r="C16" s="255" t="s">
        <v>281</v>
      </c>
      <c r="D16" s="11"/>
      <c r="E16" s="11"/>
      <c r="F16" s="170" t="s">
        <v>6</v>
      </c>
      <c r="G16" s="240">
        <v>1</v>
      </c>
      <c r="H16" s="263"/>
      <c r="I16" s="240" t="s">
        <v>282</v>
      </c>
      <c r="J16" s="240">
        <v>2</v>
      </c>
      <c r="K16" s="263"/>
      <c r="L16" s="240" t="s">
        <v>138</v>
      </c>
      <c r="M16" s="240">
        <v>3</v>
      </c>
      <c r="N16" s="263"/>
      <c r="O16" s="240" t="s">
        <v>283</v>
      </c>
      <c r="P16" s="240">
        <v>4</v>
      </c>
      <c r="Q16" s="264"/>
      <c r="R16" s="25">
        <f t="shared" si="0"/>
        <v>0</v>
      </c>
      <c r="U16" s="9" t="s">
        <v>121</v>
      </c>
    </row>
    <row r="17" spans="2:18" ht="60.75" customHeight="1">
      <c r="B17" s="329" t="s">
        <v>284</v>
      </c>
      <c r="C17" s="50" t="s">
        <v>219</v>
      </c>
      <c r="D17" s="11"/>
      <c r="E17" s="11"/>
      <c r="F17" s="275" t="s">
        <v>16</v>
      </c>
      <c r="G17" s="270">
        <v>1</v>
      </c>
      <c r="H17" s="60"/>
      <c r="I17" s="270" t="s">
        <v>135</v>
      </c>
      <c r="J17" s="270">
        <v>2</v>
      </c>
      <c r="K17" s="60"/>
      <c r="L17" s="270" t="s">
        <v>137</v>
      </c>
      <c r="M17" s="270">
        <v>3</v>
      </c>
      <c r="N17" s="60"/>
      <c r="O17" s="270" t="s">
        <v>136</v>
      </c>
      <c r="P17" s="270">
        <v>4</v>
      </c>
      <c r="Q17" s="63"/>
      <c r="R17" s="470">
        <f t="shared" si="0"/>
        <v>0</v>
      </c>
    </row>
    <row r="18" spans="2:18" ht="60.75" customHeight="1">
      <c r="B18" s="330"/>
      <c r="C18" s="54" t="s">
        <v>272</v>
      </c>
      <c r="D18" s="11"/>
      <c r="E18" s="11"/>
      <c r="F18" s="272" t="s">
        <v>6</v>
      </c>
      <c r="G18" s="273">
        <v>1</v>
      </c>
      <c r="H18" s="61"/>
      <c r="I18" s="273" t="s">
        <v>216</v>
      </c>
      <c r="J18" s="273">
        <v>2</v>
      </c>
      <c r="K18" s="61"/>
      <c r="L18" s="273" t="s">
        <v>217</v>
      </c>
      <c r="M18" s="273">
        <v>3</v>
      </c>
      <c r="N18" s="61"/>
      <c r="O18" s="273" t="s">
        <v>218</v>
      </c>
      <c r="P18" s="273">
        <v>4</v>
      </c>
      <c r="Q18" s="64"/>
      <c r="R18" s="470">
        <f t="shared" si="0"/>
        <v>0</v>
      </c>
    </row>
    <row r="19" spans="2:18" ht="48.75" thickBot="1">
      <c r="B19" s="331"/>
      <c r="C19" s="56" t="s">
        <v>188</v>
      </c>
      <c r="D19" s="11"/>
      <c r="E19" s="11"/>
      <c r="F19" s="274" t="s">
        <v>6</v>
      </c>
      <c r="G19" s="271">
        <v>1</v>
      </c>
      <c r="H19" s="62"/>
      <c r="I19" s="271" t="s">
        <v>132</v>
      </c>
      <c r="J19" s="271">
        <v>2</v>
      </c>
      <c r="K19" s="62"/>
      <c r="L19" s="271" t="s">
        <v>133</v>
      </c>
      <c r="M19" s="271">
        <v>3</v>
      </c>
      <c r="N19" s="62"/>
      <c r="O19" s="271" t="s">
        <v>134</v>
      </c>
      <c r="P19" s="271">
        <v>4</v>
      </c>
      <c r="Q19" s="65"/>
      <c r="R19" s="470">
        <f t="shared" si="0"/>
        <v>0</v>
      </c>
    </row>
    <row r="20" spans="2:18" ht="17.25" customHeight="1">
      <c r="B20" s="12"/>
      <c r="C20" s="146"/>
      <c r="D20" s="11"/>
      <c r="E20" s="11"/>
      <c r="F20" s="14"/>
      <c r="G20" s="14"/>
      <c r="H20" s="14"/>
      <c r="I20" s="14"/>
      <c r="J20" s="14"/>
      <c r="K20" s="14"/>
      <c r="L20" s="14"/>
      <c r="M20" s="14"/>
      <c r="N20" s="14"/>
      <c r="O20" s="14"/>
      <c r="P20" s="14"/>
      <c r="Q20" s="14"/>
    </row>
    <row r="21" spans="2:18" ht="17.25" customHeight="1">
      <c r="B21" s="12"/>
      <c r="C21" s="13"/>
      <c r="D21" s="11"/>
      <c r="E21" s="11"/>
      <c r="F21" s="68"/>
      <c r="G21" s="68"/>
      <c r="H21" s="68"/>
      <c r="I21" s="289" t="s">
        <v>63</v>
      </c>
      <c r="J21" s="289"/>
      <c r="K21" s="289"/>
      <c r="L21" s="289"/>
      <c r="M21" s="66"/>
      <c r="N21" s="66"/>
      <c r="O21" s="328"/>
      <c r="P21" s="328"/>
      <c r="Q21" s="328"/>
      <c r="R21" s="328"/>
    </row>
    <row r="22" spans="2:18" ht="15" customHeight="1">
      <c r="B22" s="12"/>
      <c r="C22" s="13"/>
      <c r="D22" s="11"/>
      <c r="E22" s="11"/>
      <c r="F22" s="290" t="s">
        <v>337</v>
      </c>
      <c r="G22" s="291"/>
      <c r="H22" s="292"/>
      <c r="I22" s="296">
        <f>SUM(R9:R19)</f>
        <v>0</v>
      </c>
      <c r="J22" s="318" t="str">
        <f>IF(I22&gt;=29,"Engagements significatifs","Des actions restent à engager")</f>
        <v>Des actions restent à engager</v>
      </c>
      <c r="K22" s="319"/>
      <c r="L22" s="320"/>
      <c r="M22" s="14"/>
      <c r="N22" s="14"/>
      <c r="O22" s="14"/>
      <c r="P22" s="14"/>
      <c r="Q22" s="14"/>
    </row>
    <row r="23" spans="2:18">
      <c r="B23" s="12"/>
      <c r="C23" s="13"/>
      <c r="D23" s="11"/>
      <c r="E23" s="11"/>
      <c r="F23" s="293"/>
      <c r="G23" s="294"/>
      <c r="H23" s="295"/>
      <c r="I23" s="297"/>
      <c r="J23" s="321"/>
      <c r="K23" s="322"/>
      <c r="L23" s="323"/>
      <c r="M23" s="14"/>
      <c r="N23" s="14"/>
      <c r="O23" s="14"/>
      <c r="P23" s="14"/>
      <c r="Q23" s="14"/>
    </row>
    <row r="24" spans="2:18">
      <c r="B24" s="15"/>
      <c r="C24" s="16"/>
      <c r="D24" s="17"/>
      <c r="E24" s="17"/>
      <c r="F24" s="17"/>
      <c r="G24" s="17"/>
      <c r="H24" s="17"/>
      <c r="I24" s="17"/>
      <c r="J24" s="17"/>
      <c r="K24" s="17"/>
      <c r="L24" s="17"/>
      <c r="M24" s="17"/>
      <c r="N24" s="17"/>
      <c r="O24" s="17"/>
      <c r="P24" s="17"/>
      <c r="Q24" s="17"/>
    </row>
    <row r="27" spans="2:18">
      <c r="C27" s="144"/>
    </row>
  </sheetData>
  <sheetProtection selectLockedCells="1"/>
  <mergeCells count="22">
    <mergeCell ref="B1:Q1"/>
    <mergeCell ref="I21:L21"/>
    <mergeCell ref="B13:B16"/>
    <mergeCell ref="O21:R21"/>
    <mergeCell ref="L7:N7"/>
    <mergeCell ref="B6:B7"/>
    <mergeCell ref="C6:C7"/>
    <mergeCell ref="B9:B12"/>
    <mergeCell ref="F7:H7"/>
    <mergeCell ref="I7:K7"/>
    <mergeCell ref="B17:B19"/>
    <mergeCell ref="O7:Q7"/>
    <mergeCell ref="F3:Q4"/>
    <mergeCell ref="L9:O9"/>
    <mergeCell ref="L13:O13"/>
    <mergeCell ref="F10:I10"/>
    <mergeCell ref="L10:O10"/>
    <mergeCell ref="F22:H23"/>
    <mergeCell ref="I22:I23"/>
    <mergeCell ref="J22:L23"/>
    <mergeCell ref="F6:Q6"/>
    <mergeCell ref="L12:O12"/>
  </mergeCells>
  <conditionalFormatting sqref="J22">
    <cfRule type="containsText" dxfId="58" priority="15" stopIfTrue="1" operator="containsText" text="Niveau atteint">
      <formula>NOT(ISERROR(SEARCH("Niveau atteint",J22)))</formula>
    </cfRule>
    <cfRule type="containsText" dxfId="57" priority="16" stopIfTrue="1" operator="containsText" text="Niveau insuffisant">
      <formula>NOT(ISERROR(SEARCH("Niveau insuffisant",J22)))</formula>
    </cfRule>
  </conditionalFormatting>
  <conditionalFormatting sqref="F3">
    <cfRule type="containsText" dxfId="56" priority="13" stopIfTrue="1" operator="containsText" text="Vous n'avez pas répondu à toutes les questions, merci de vérifier avant de passer à l'étape suivante">
      <formula>NOT(ISERROR(SEARCH("Vous n'avez pas répondu à toutes les questions, merci de vérifier avant de passer à l'étape suivante",F3)))</formula>
    </cfRule>
    <cfRule type="containsText" dxfId="55" priority="14" stopIfTrue="1" operator="containsText" text="Vous avez répondu à toutes les questions, passez à l'étape 2/7">
      <formula>NOT(ISERROR(SEARCH("Vous avez répondu à toutes les questions, passez à l'étape 2/7",F3)))</formula>
    </cfRule>
  </conditionalFormatting>
  <conditionalFormatting sqref="R9:R19">
    <cfRule type="containsText" dxfId="54" priority="12" stopIfTrue="1" operator="containsText" text="Attention vous avez coché deux cases">
      <formula>NOT(ISERROR(SEARCH("Attention vous avez coché deux cases",R9)))</formula>
    </cfRule>
  </conditionalFormatting>
  <conditionalFormatting sqref="J22">
    <cfRule type="containsText" dxfId="53" priority="8" stopIfTrue="1" operator="containsText" text="Engagements significatifs">
      <formula>NOT(ISERROR(SEARCH("Engagements significatifs",J22)))</formula>
    </cfRule>
    <cfRule type="containsText" dxfId="52" priority="9" stopIfTrue="1" operator="containsText" text="Des actions restent à engager">
      <formula>NOT(ISERROR(SEARCH("Des actions restent à engager",J22)))</formula>
    </cfRule>
  </conditionalFormatting>
  <dataValidations xWindow="197" yWindow="350" count="2">
    <dataValidation type="list" allowBlank="1" showInputMessage="1" showErrorMessage="1" error="Merci de ne remplir que par des croix = X" sqref="N11 H11:H19 N14:N19 Q9:Q19 K9:K19 H9">
      <formula1>"X"</formula1>
    </dataValidation>
    <dataValidation allowBlank="1" showInputMessage="1" showErrorMessage="1" prompt="Votre projet est-il créateur d'emploi ?" sqref="C9:C10"/>
  </dataValidations>
  <pageMargins left="0.70866141732283472" right="0.70866141732283472" top="0.74803149606299213" bottom="0.74803149606299213" header="0.31496062992125984" footer="0.31496062992125984"/>
  <pageSetup paperSize="8" scale="86" orientation="portrait" r:id="rId1"/>
</worksheet>
</file>

<file path=xl/worksheets/sheet3.xml><?xml version="1.0" encoding="utf-8"?>
<worksheet xmlns="http://schemas.openxmlformats.org/spreadsheetml/2006/main" xmlns:r="http://schemas.openxmlformats.org/officeDocument/2006/relationships">
  <sheetPr codeName="Feuil4">
    <tabColor rgb="FF00B0F0"/>
    <pageSetUpPr fitToPage="1"/>
  </sheetPr>
  <dimension ref="B1:R48"/>
  <sheetViews>
    <sheetView zoomScale="75" zoomScaleNormal="75" workbookViewId="0">
      <pane ySplit="8" topLeftCell="A9" activePane="bottomLeft" state="frozen"/>
      <selection activeCell="T9" sqref="T9"/>
      <selection pane="bottomLeft" activeCell="N45" sqref="N45:Q45"/>
    </sheetView>
  </sheetViews>
  <sheetFormatPr baseColWidth="10" defaultRowHeight="15"/>
  <cols>
    <col min="1" max="1" width="2.7109375" style="9" customWidth="1"/>
    <col min="2" max="2" width="10.5703125" style="9" customWidth="1"/>
    <col min="3" max="3" width="30.7109375" style="9" customWidth="1"/>
    <col min="4" max="4" width="1.42578125" style="9" customWidth="1"/>
    <col min="5" max="5" width="19.28515625" style="9" customWidth="1"/>
    <col min="6" max="6" width="3.5703125" style="74" customWidth="1"/>
    <col min="7" max="7" width="3.5703125" style="9" customWidth="1"/>
    <col min="8" max="8" width="19.28515625" style="9" customWidth="1"/>
    <col min="9" max="9" width="3.5703125" style="74" customWidth="1"/>
    <col min="10" max="10" width="3.5703125" style="9" customWidth="1"/>
    <col min="11" max="11" width="19.28515625" style="9" customWidth="1"/>
    <col min="12" max="12" width="3.5703125" style="74" customWidth="1"/>
    <col min="13" max="13" width="3.5703125" style="9" customWidth="1"/>
    <col min="14" max="14" width="19.28515625" style="9" customWidth="1"/>
    <col min="15" max="15" width="3.85546875" style="74" customWidth="1"/>
    <col min="16" max="16" width="3.5703125" style="9" customWidth="1"/>
    <col min="17" max="17" width="4" style="25" customWidth="1"/>
    <col min="18" max="18" width="33.85546875" style="9" customWidth="1"/>
    <col min="19" max="16384" width="11.42578125" style="9"/>
  </cols>
  <sheetData>
    <row r="1" spans="2:18" ht="18.75">
      <c r="B1" s="280" t="s">
        <v>79</v>
      </c>
      <c r="C1" s="280"/>
      <c r="D1" s="280"/>
      <c r="E1" s="280"/>
      <c r="F1" s="280"/>
      <c r="G1" s="280"/>
      <c r="H1" s="280"/>
      <c r="I1" s="280"/>
      <c r="J1" s="280"/>
      <c r="K1" s="280"/>
      <c r="L1" s="280"/>
      <c r="M1" s="280"/>
      <c r="N1" s="280"/>
      <c r="O1" s="280"/>
      <c r="P1" s="280"/>
    </row>
    <row r="2" spans="2:18" ht="3" customHeight="1"/>
    <row r="3" spans="2:18" ht="18.75" customHeight="1">
      <c r="E3" s="346" t="str">
        <f>IF(SUM((IF(Q9=0,"0","1")),(IF(Q10=0,"0","1")),(IF(Q11=0,"0","1")),(IF(Q12=0,"0","1")),(IF(Q13=0,"0","1")),(IF(Q14=0,"0","1")),(IF(Q15=0,"0","1")),(IF(Q16=0,"0","1")),(IF(Q17=0,"0","1")),(IF(Q18=0,"0","1")),(IF(Q19=0,"0","1")),(IF(Q20=0,"0","1")),(IF(Q21=0,"0","1")),(IF(Q22=0,"0","1")),(IF(Q23=0,"0","1")),(IF(Q24=0,"0","1")),(IF(Q25=0,"0","1")),(IF(Q26=0,"0","1")),(IF(Q27=0,"0","1")),(IF(Q28=0,"0","1")),(IF(Q29=0,"0","1")),(IF(Q30=0,"0","1")),(IF(Q31=0,"0","1")),(IF(Q32=0,"0","1")),(IF(Q33=0,"0","1")),(IF(Q34=0,"0","1")),(IF(Q35=0,"0","1")),(IF(Q36=0,"0","1")),(IF(Q37=0,"0","1")),(IF(Q38=0,"0","1")),(IF(Q39=0,"0","1")),(IF(Q40=0,"0","1")),(IF(Q41=0,"0","1")),(IF(Q42=0,"0","1")),(IF(Q43=0,"0","1")))&lt;35,"Vous n'avez pas répondu à toutes les questions, merci de vérifier avant de passer à l'étape suivante","Vous avez répondu à toutes les questions, passez à l'étape 3/7")</f>
        <v>Vous n'avez pas répondu à toutes les questions, merci de vérifier avant de passer à l'étape suivante</v>
      </c>
      <c r="F3" s="346"/>
      <c r="G3" s="346"/>
      <c r="H3" s="346"/>
      <c r="I3" s="346"/>
      <c r="J3" s="346"/>
      <c r="K3" s="346"/>
      <c r="L3" s="346"/>
      <c r="M3" s="346"/>
      <c r="N3" s="346"/>
      <c r="O3" s="346"/>
      <c r="P3" s="346"/>
    </row>
    <row r="4" spans="2:18">
      <c r="E4" s="346"/>
      <c r="F4" s="346"/>
      <c r="G4" s="346"/>
      <c r="H4" s="346"/>
      <c r="I4" s="346"/>
      <c r="J4" s="346"/>
      <c r="K4" s="346"/>
      <c r="L4" s="346"/>
      <c r="M4" s="346"/>
      <c r="N4" s="346"/>
      <c r="O4" s="346"/>
      <c r="P4" s="346"/>
    </row>
    <row r="5" spans="2:18" ht="3" customHeight="1"/>
    <row r="6" spans="2:18">
      <c r="B6" s="282" t="s">
        <v>43</v>
      </c>
      <c r="C6" s="284" t="s">
        <v>1</v>
      </c>
      <c r="D6" s="10"/>
      <c r="E6" s="286" t="s">
        <v>333</v>
      </c>
      <c r="F6" s="286"/>
      <c r="G6" s="286"/>
      <c r="H6" s="282"/>
      <c r="I6" s="282"/>
      <c r="J6" s="282"/>
      <c r="K6" s="282"/>
      <c r="L6" s="284"/>
      <c r="M6" s="284"/>
      <c r="N6" s="284"/>
      <c r="O6" s="120"/>
      <c r="P6" s="120"/>
    </row>
    <row r="7" spans="2:18" ht="15.75" customHeight="1" thickBot="1">
      <c r="B7" s="283"/>
      <c r="C7" s="342"/>
      <c r="D7" s="10"/>
      <c r="E7" s="287" t="s">
        <v>2</v>
      </c>
      <c r="F7" s="287"/>
      <c r="G7" s="288"/>
      <c r="H7" s="285" t="s">
        <v>3</v>
      </c>
      <c r="I7" s="287"/>
      <c r="J7" s="288"/>
      <c r="K7" s="285" t="s">
        <v>4</v>
      </c>
      <c r="L7" s="287"/>
      <c r="M7" s="288"/>
      <c r="N7" s="118" t="s">
        <v>5</v>
      </c>
      <c r="O7" s="119"/>
      <c r="P7" s="119"/>
    </row>
    <row r="8" spans="2:18" ht="3" customHeight="1" thickBot="1"/>
    <row r="9" spans="2:18" ht="36" customHeight="1">
      <c r="B9" s="327" t="s">
        <v>168</v>
      </c>
      <c r="C9" s="75" t="s">
        <v>113</v>
      </c>
      <c r="D9" s="136"/>
      <c r="E9" s="198" t="s">
        <v>6</v>
      </c>
      <c r="F9" s="161">
        <v>1</v>
      </c>
      <c r="G9" s="72"/>
      <c r="H9" s="194" t="s">
        <v>231</v>
      </c>
      <c r="I9" s="156">
        <v>2</v>
      </c>
      <c r="J9" s="69"/>
      <c r="K9" s="332" t="s">
        <v>230</v>
      </c>
      <c r="L9" s="332"/>
      <c r="M9" s="332"/>
      <c r="N9" s="332"/>
      <c r="O9" s="156">
        <v>4</v>
      </c>
      <c r="P9" s="70"/>
      <c r="Q9" s="25">
        <f t="shared" ref="Q9:Q43" si="0">IF((SUM((IF(G9="X",1,0)),IF(J9="X",1,0),IF(M9="X",1,0),IF(P9="X",1,0)))&gt;1,"Attention vous avez coché deux cases",(SUM((IF(ISBLANK(G9),"0",F9)),(IF(ISBLANK(J9),"0",I9)),(IF(ISBLANK(M9),"0",L9)),(IF(ISBLANK(P9),"0",O9)))))</f>
        <v>0</v>
      </c>
      <c r="R9" s="25"/>
    </row>
    <row r="10" spans="2:18" ht="72.75" thickBot="1">
      <c r="B10" s="305"/>
      <c r="C10" s="177" t="s">
        <v>112</v>
      </c>
      <c r="D10" s="136"/>
      <c r="E10" s="147" t="s">
        <v>6</v>
      </c>
      <c r="F10" s="155">
        <v>1</v>
      </c>
      <c r="G10" s="153"/>
      <c r="H10" s="155" t="s">
        <v>110</v>
      </c>
      <c r="I10" s="155">
        <v>2</v>
      </c>
      <c r="J10" s="153"/>
      <c r="K10" s="148" t="s">
        <v>111</v>
      </c>
      <c r="L10" s="155">
        <v>3</v>
      </c>
      <c r="M10" s="153"/>
      <c r="N10" s="240" t="s">
        <v>329</v>
      </c>
      <c r="O10" s="155">
        <v>4</v>
      </c>
      <c r="P10" s="154"/>
      <c r="Q10" s="25">
        <f t="shared" si="0"/>
        <v>0</v>
      </c>
      <c r="R10" s="25"/>
    </row>
    <row r="11" spans="2:18" ht="60" customHeight="1">
      <c r="B11" s="326" t="s">
        <v>169</v>
      </c>
      <c r="C11" s="178" t="s">
        <v>160</v>
      </c>
      <c r="D11" s="76"/>
      <c r="E11" s="343" t="s">
        <v>51</v>
      </c>
      <c r="F11" s="343"/>
      <c r="G11" s="343"/>
      <c r="H11" s="344"/>
      <c r="I11" s="160">
        <v>2</v>
      </c>
      <c r="J11" s="81"/>
      <c r="K11" s="332" t="s">
        <v>189</v>
      </c>
      <c r="L11" s="332"/>
      <c r="M11" s="332"/>
      <c r="N11" s="332"/>
      <c r="O11" s="160">
        <v>4</v>
      </c>
      <c r="P11" s="83"/>
      <c r="Q11" s="25">
        <f t="shared" si="0"/>
        <v>0</v>
      </c>
      <c r="R11" s="25"/>
    </row>
    <row r="12" spans="2:18" ht="48">
      <c r="B12" s="307"/>
      <c r="C12" s="75" t="s">
        <v>285</v>
      </c>
      <c r="D12" s="76"/>
      <c r="E12" s="340" t="s">
        <v>6</v>
      </c>
      <c r="F12" s="340"/>
      <c r="G12" s="340"/>
      <c r="H12" s="324"/>
      <c r="I12" s="156">
        <v>2</v>
      </c>
      <c r="J12" s="69"/>
      <c r="K12" s="325" t="s">
        <v>81</v>
      </c>
      <c r="L12" s="325"/>
      <c r="M12" s="325"/>
      <c r="N12" s="325"/>
      <c r="O12" s="156">
        <v>4</v>
      </c>
      <c r="P12" s="70"/>
      <c r="Q12" s="25">
        <f t="shared" si="0"/>
        <v>0</v>
      </c>
      <c r="R12" s="25"/>
    </row>
    <row r="13" spans="2:18" ht="36.75" thickBot="1">
      <c r="B13" s="308"/>
      <c r="C13" s="180" t="s">
        <v>203</v>
      </c>
      <c r="D13" s="179"/>
      <c r="E13" s="338" t="s">
        <v>6</v>
      </c>
      <c r="F13" s="334"/>
      <c r="G13" s="334"/>
      <c r="H13" s="334"/>
      <c r="I13" s="175">
        <v>2</v>
      </c>
      <c r="J13" s="82"/>
      <c r="K13" s="334" t="s">
        <v>81</v>
      </c>
      <c r="L13" s="334"/>
      <c r="M13" s="334"/>
      <c r="N13" s="334"/>
      <c r="O13" s="175">
        <v>4</v>
      </c>
      <c r="P13" s="71"/>
      <c r="Q13" s="25">
        <f t="shared" si="0"/>
        <v>0</v>
      </c>
      <c r="R13" s="25"/>
    </row>
    <row r="14" spans="2:18" ht="192">
      <c r="B14" s="305" t="s">
        <v>269</v>
      </c>
      <c r="C14" s="138" t="s">
        <v>190</v>
      </c>
      <c r="D14" s="17"/>
      <c r="E14" s="169" t="s">
        <v>161</v>
      </c>
      <c r="F14" s="161">
        <v>1</v>
      </c>
      <c r="G14" s="72"/>
      <c r="H14" s="161" t="s">
        <v>13</v>
      </c>
      <c r="I14" s="161">
        <v>2</v>
      </c>
      <c r="J14" s="72"/>
      <c r="K14" s="161" t="s">
        <v>14</v>
      </c>
      <c r="L14" s="161">
        <v>3</v>
      </c>
      <c r="M14" s="72"/>
      <c r="N14" s="161" t="s">
        <v>15</v>
      </c>
      <c r="O14" s="161">
        <v>4</v>
      </c>
      <c r="P14" s="73"/>
      <c r="Q14" s="25">
        <f t="shared" si="0"/>
        <v>0</v>
      </c>
      <c r="R14" s="25"/>
    </row>
    <row r="15" spans="2:18" ht="36">
      <c r="B15" s="305"/>
      <c r="C15" s="75" t="s">
        <v>286</v>
      </c>
      <c r="D15" s="17"/>
      <c r="E15" s="151" t="s">
        <v>6</v>
      </c>
      <c r="F15" s="156">
        <v>1</v>
      </c>
      <c r="G15" s="69"/>
      <c r="H15" s="156" t="s">
        <v>13</v>
      </c>
      <c r="I15" s="156">
        <v>2</v>
      </c>
      <c r="J15" s="69"/>
      <c r="K15" s="156" t="s">
        <v>14</v>
      </c>
      <c r="L15" s="156">
        <v>3</v>
      </c>
      <c r="M15" s="69"/>
      <c r="N15" s="156" t="s">
        <v>15</v>
      </c>
      <c r="O15" s="156">
        <v>4</v>
      </c>
      <c r="P15" s="70"/>
      <c r="Q15" s="25">
        <f t="shared" si="0"/>
        <v>0</v>
      </c>
      <c r="R15" s="25"/>
    </row>
    <row r="16" spans="2:18" ht="60" customHeight="1">
      <c r="B16" s="305"/>
      <c r="C16" s="177" t="s">
        <v>166</v>
      </c>
      <c r="D16" s="17"/>
      <c r="E16" s="163" t="s">
        <v>6</v>
      </c>
      <c r="F16" s="156">
        <v>1</v>
      </c>
      <c r="G16" s="69"/>
      <c r="H16" s="237" t="s">
        <v>287</v>
      </c>
      <c r="I16" s="156">
        <v>2</v>
      </c>
      <c r="J16" s="69"/>
      <c r="K16" s="339" t="s">
        <v>191</v>
      </c>
      <c r="L16" s="340"/>
      <c r="M16" s="340"/>
      <c r="N16" s="324"/>
      <c r="O16" s="156">
        <v>4</v>
      </c>
      <c r="P16" s="70"/>
      <c r="Q16" s="25">
        <f t="shared" si="0"/>
        <v>0</v>
      </c>
      <c r="R16" s="25"/>
    </row>
    <row r="17" spans="2:18" ht="60" customHeight="1">
      <c r="B17" s="305"/>
      <c r="C17" s="177" t="s">
        <v>210</v>
      </c>
      <c r="D17" s="17"/>
      <c r="E17" s="171" t="s">
        <v>6</v>
      </c>
      <c r="F17" s="173">
        <v>1</v>
      </c>
      <c r="G17" s="69"/>
      <c r="H17" s="237" t="s">
        <v>287</v>
      </c>
      <c r="I17" s="173">
        <v>2</v>
      </c>
      <c r="J17" s="69"/>
      <c r="K17" s="339" t="s">
        <v>215</v>
      </c>
      <c r="L17" s="340"/>
      <c r="M17" s="340"/>
      <c r="N17" s="324"/>
      <c r="O17" s="173">
        <v>4</v>
      </c>
      <c r="P17" s="70"/>
      <c r="Q17" s="25">
        <f t="shared" si="0"/>
        <v>0</v>
      </c>
      <c r="R17" s="25"/>
    </row>
    <row r="18" spans="2:18" ht="60" customHeight="1">
      <c r="B18" s="305"/>
      <c r="C18" s="177" t="s">
        <v>192</v>
      </c>
      <c r="D18" s="17"/>
      <c r="E18" s="171" t="s">
        <v>6</v>
      </c>
      <c r="F18" s="173">
        <v>1</v>
      </c>
      <c r="G18" s="69"/>
      <c r="H18" s="237" t="s">
        <v>288</v>
      </c>
      <c r="I18" s="173">
        <v>2</v>
      </c>
      <c r="J18" s="69"/>
      <c r="K18" s="339" t="s">
        <v>214</v>
      </c>
      <c r="L18" s="340"/>
      <c r="M18" s="340"/>
      <c r="N18" s="324"/>
      <c r="O18" s="173">
        <v>4</v>
      </c>
      <c r="P18" s="70"/>
      <c r="Q18" s="25">
        <f t="shared" si="0"/>
        <v>0</v>
      </c>
      <c r="R18" s="25"/>
    </row>
    <row r="19" spans="2:18" ht="60">
      <c r="B19" s="305"/>
      <c r="C19" s="212" t="s">
        <v>228</v>
      </c>
      <c r="D19" s="17"/>
      <c r="E19" s="196" t="s">
        <v>6</v>
      </c>
      <c r="F19" s="156">
        <v>1</v>
      </c>
      <c r="G19" s="69"/>
      <c r="H19" s="161" t="s">
        <v>13</v>
      </c>
      <c r="I19" s="161">
        <v>2</v>
      </c>
      <c r="J19" s="72"/>
      <c r="K19" s="161" t="s">
        <v>14</v>
      </c>
      <c r="L19" s="161">
        <v>3</v>
      </c>
      <c r="M19" s="72"/>
      <c r="N19" s="161" t="s">
        <v>15</v>
      </c>
      <c r="O19" s="161">
        <v>4</v>
      </c>
      <c r="P19" s="73"/>
      <c r="Q19" s="25">
        <f t="shared" si="0"/>
        <v>0</v>
      </c>
      <c r="R19" s="25"/>
    </row>
    <row r="20" spans="2:18" ht="72" customHeight="1" thickBot="1">
      <c r="B20" s="335"/>
      <c r="C20" s="177" t="s">
        <v>145</v>
      </c>
      <c r="D20" s="141"/>
      <c r="E20" s="187" t="s">
        <v>6</v>
      </c>
      <c r="F20" s="229">
        <v>1</v>
      </c>
      <c r="G20" s="153"/>
      <c r="H20" s="187" t="s">
        <v>147</v>
      </c>
      <c r="I20" s="188">
        <v>2</v>
      </c>
      <c r="J20" s="233"/>
      <c r="K20" s="188" t="s">
        <v>289</v>
      </c>
      <c r="L20" s="229">
        <v>3</v>
      </c>
      <c r="M20" s="153"/>
      <c r="N20" s="234" t="s">
        <v>146</v>
      </c>
      <c r="O20" s="188">
        <v>4</v>
      </c>
      <c r="P20" s="235"/>
      <c r="Q20" s="25">
        <f t="shared" si="0"/>
        <v>0</v>
      </c>
      <c r="R20" s="25"/>
    </row>
    <row r="21" spans="2:18" ht="58.5" customHeight="1" thickBot="1">
      <c r="B21" s="304" t="s">
        <v>290</v>
      </c>
      <c r="C21" s="117" t="s">
        <v>291</v>
      </c>
      <c r="D21" s="76"/>
      <c r="E21" s="152" t="s">
        <v>6</v>
      </c>
      <c r="F21" s="160">
        <v>1</v>
      </c>
      <c r="G21" s="81"/>
      <c r="H21" s="238" t="s">
        <v>292</v>
      </c>
      <c r="I21" s="160">
        <v>2</v>
      </c>
      <c r="J21" s="81"/>
      <c r="K21" s="349" t="s">
        <v>293</v>
      </c>
      <c r="L21" s="343"/>
      <c r="M21" s="343"/>
      <c r="N21" s="344"/>
      <c r="O21" s="160">
        <v>4</v>
      </c>
      <c r="P21" s="83"/>
      <c r="Q21" s="25">
        <f t="shared" si="0"/>
        <v>0</v>
      </c>
      <c r="R21" s="25"/>
    </row>
    <row r="22" spans="2:18" ht="58.5" customHeight="1">
      <c r="B22" s="305"/>
      <c r="C22" s="117" t="s">
        <v>294</v>
      </c>
      <c r="D22" s="76"/>
      <c r="E22" s="169" t="s">
        <v>213</v>
      </c>
      <c r="F22" s="161"/>
      <c r="G22" s="72"/>
      <c r="H22" s="161" t="s">
        <v>212</v>
      </c>
      <c r="I22" s="161">
        <v>3</v>
      </c>
      <c r="J22" s="72"/>
      <c r="K22" s="339" t="s">
        <v>211</v>
      </c>
      <c r="L22" s="340"/>
      <c r="M22" s="340"/>
      <c r="N22" s="324"/>
      <c r="O22" s="161">
        <v>4</v>
      </c>
      <c r="P22" s="73"/>
      <c r="Q22" s="25">
        <f t="shared" si="0"/>
        <v>0</v>
      </c>
      <c r="R22" s="25"/>
    </row>
    <row r="23" spans="2:18" ht="96">
      <c r="B23" s="305"/>
      <c r="C23" s="75" t="s">
        <v>295</v>
      </c>
      <c r="D23" s="76"/>
      <c r="E23" s="151" t="s">
        <v>6</v>
      </c>
      <c r="F23" s="156">
        <v>1</v>
      </c>
      <c r="G23" s="69"/>
      <c r="H23" s="156" t="s">
        <v>122</v>
      </c>
      <c r="I23" s="156">
        <v>2</v>
      </c>
      <c r="J23" s="69"/>
      <c r="K23" s="156" t="s">
        <v>182</v>
      </c>
      <c r="L23" s="156">
        <v>3</v>
      </c>
      <c r="M23" s="69"/>
      <c r="N23" s="156" t="s">
        <v>181</v>
      </c>
      <c r="O23" s="156">
        <v>4</v>
      </c>
      <c r="P23" s="70"/>
      <c r="Q23" s="25">
        <f t="shared" si="0"/>
        <v>0</v>
      </c>
      <c r="R23" s="25"/>
    </row>
    <row r="24" spans="2:18" ht="108">
      <c r="B24" s="305"/>
      <c r="C24" s="75" t="s">
        <v>296</v>
      </c>
      <c r="D24" s="76"/>
      <c r="E24" s="236" t="s">
        <v>297</v>
      </c>
      <c r="F24" s="156">
        <v>1</v>
      </c>
      <c r="G24" s="69"/>
      <c r="H24" s="156" t="s">
        <v>123</v>
      </c>
      <c r="I24" s="156">
        <v>2</v>
      </c>
      <c r="J24" s="69"/>
      <c r="K24" s="156" t="s">
        <v>124</v>
      </c>
      <c r="L24" s="156">
        <v>3</v>
      </c>
      <c r="M24" s="69"/>
      <c r="N24" s="156" t="s">
        <v>186</v>
      </c>
      <c r="O24" s="156">
        <v>4</v>
      </c>
      <c r="P24" s="70"/>
      <c r="Q24" s="25">
        <f t="shared" si="0"/>
        <v>0</v>
      </c>
      <c r="R24" s="25"/>
    </row>
    <row r="25" spans="2:18" ht="60.75" thickBot="1">
      <c r="B25" s="305"/>
      <c r="C25" s="177" t="s">
        <v>298</v>
      </c>
      <c r="D25" s="136"/>
      <c r="E25" s="340" t="s">
        <v>6</v>
      </c>
      <c r="F25" s="340"/>
      <c r="G25" s="340"/>
      <c r="H25" s="324"/>
      <c r="I25" s="173">
        <v>2</v>
      </c>
      <c r="J25" s="69"/>
      <c r="K25" s="339" t="s">
        <v>81</v>
      </c>
      <c r="L25" s="340"/>
      <c r="M25" s="340"/>
      <c r="N25" s="324"/>
      <c r="O25" s="173">
        <v>4</v>
      </c>
      <c r="P25" s="70"/>
      <c r="Q25" s="25">
        <f t="shared" si="0"/>
        <v>0</v>
      </c>
      <c r="R25" s="25"/>
    </row>
    <row r="26" spans="2:18" ht="24" customHeight="1">
      <c r="B26" s="326" t="s">
        <v>170</v>
      </c>
      <c r="C26" s="117" t="s">
        <v>117</v>
      </c>
      <c r="D26" s="76"/>
      <c r="E26" s="152" t="s">
        <v>6</v>
      </c>
      <c r="F26" s="160">
        <v>1</v>
      </c>
      <c r="G26" s="81"/>
      <c r="H26" s="160" t="s">
        <v>81</v>
      </c>
      <c r="I26" s="160">
        <v>2</v>
      </c>
      <c r="J26" s="81"/>
      <c r="K26" s="332" t="s">
        <v>116</v>
      </c>
      <c r="L26" s="332"/>
      <c r="M26" s="332"/>
      <c r="N26" s="332"/>
      <c r="O26" s="160">
        <v>4</v>
      </c>
      <c r="P26" s="83"/>
      <c r="Q26" s="25">
        <f t="shared" si="0"/>
        <v>0</v>
      </c>
      <c r="R26" s="25"/>
    </row>
    <row r="27" spans="2:18" ht="84" customHeight="1">
      <c r="B27" s="307"/>
      <c r="C27" s="75" t="s">
        <v>270</v>
      </c>
      <c r="D27" s="76"/>
      <c r="E27" s="151" t="s">
        <v>54</v>
      </c>
      <c r="F27" s="156">
        <v>1</v>
      </c>
      <c r="G27" s="69"/>
      <c r="H27" s="156" t="s">
        <v>125</v>
      </c>
      <c r="I27" s="156">
        <v>2</v>
      </c>
      <c r="J27" s="69"/>
      <c r="K27" s="339" t="s">
        <v>247</v>
      </c>
      <c r="L27" s="340"/>
      <c r="M27" s="340"/>
      <c r="N27" s="324"/>
      <c r="O27" s="156">
        <v>4</v>
      </c>
      <c r="P27" s="70"/>
      <c r="Q27" s="25">
        <f t="shared" si="0"/>
        <v>0</v>
      </c>
      <c r="R27" s="25"/>
    </row>
    <row r="28" spans="2:18" ht="60">
      <c r="B28" s="327"/>
      <c r="C28" s="177" t="s">
        <v>175</v>
      </c>
      <c r="D28" s="76"/>
      <c r="E28" s="147" t="s">
        <v>177</v>
      </c>
      <c r="F28" s="155">
        <v>1</v>
      </c>
      <c r="G28" s="153"/>
      <c r="H28" s="155" t="s">
        <v>178</v>
      </c>
      <c r="I28" s="155">
        <v>2</v>
      </c>
      <c r="J28" s="153"/>
      <c r="K28" s="148" t="s">
        <v>299</v>
      </c>
      <c r="L28" s="156">
        <v>3</v>
      </c>
      <c r="M28" s="162"/>
      <c r="N28" s="147" t="s">
        <v>176</v>
      </c>
      <c r="O28" s="14">
        <v>4</v>
      </c>
      <c r="P28" s="154"/>
      <c r="Q28" s="25">
        <f t="shared" si="0"/>
        <v>0</v>
      </c>
      <c r="R28" s="25"/>
    </row>
    <row r="29" spans="2:18" ht="72.75" thickBot="1">
      <c r="B29" s="308"/>
      <c r="C29" s="180" t="s">
        <v>172</v>
      </c>
      <c r="D29" s="76"/>
      <c r="E29" s="57" t="s">
        <v>171</v>
      </c>
      <c r="F29" s="157">
        <v>1</v>
      </c>
      <c r="G29" s="82"/>
      <c r="H29" s="175" t="s">
        <v>220</v>
      </c>
      <c r="I29" s="157"/>
      <c r="J29" s="82"/>
      <c r="K29" s="336" t="s">
        <v>193</v>
      </c>
      <c r="L29" s="337"/>
      <c r="M29" s="337"/>
      <c r="N29" s="338"/>
      <c r="O29" s="157">
        <v>4</v>
      </c>
      <c r="P29" s="71"/>
      <c r="Q29" s="25">
        <f t="shared" si="0"/>
        <v>0</v>
      </c>
      <c r="R29" s="25"/>
    </row>
    <row r="30" spans="2:18" ht="60">
      <c r="B30" s="158"/>
      <c r="C30" s="117" t="s">
        <v>174</v>
      </c>
      <c r="D30" s="76"/>
      <c r="E30" s="168" t="s">
        <v>173</v>
      </c>
      <c r="F30" s="174">
        <v>1</v>
      </c>
      <c r="G30" s="81"/>
      <c r="H30" s="214" t="s">
        <v>237</v>
      </c>
      <c r="I30" s="174">
        <v>2</v>
      </c>
      <c r="J30" s="81"/>
      <c r="K30" s="349" t="s">
        <v>300</v>
      </c>
      <c r="L30" s="343"/>
      <c r="M30" s="343"/>
      <c r="N30" s="344"/>
      <c r="O30" s="160">
        <v>4</v>
      </c>
      <c r="P30" s="83"/>
      <c r="Q30" s="25">
        <f t="shared" si="0"/>
        <v>0</v>
      </c>
      <c r="R30" s="25"/>
    </row>
    <row r="31" spans="2:18" ht="36">
      <c r="B31" s="307" t="s">
        <v>167</v>
      </c>
      <c r="C31" s="75" t="s">
        <v>126</v>
      </c>
      <c r="D31" s="136"/>
      <c r="E31" s="151" t="s">
        <v>6</v>
      </c>
      <c r="F31" s="156"/>
      <c r="G31" s="69"/>
      <c r="H31" s="213" t="s">
        <v>238</v>
      </c>
      <c r="I31" s="156">
        <v>2</v>
      </c>
      <c r="J31" s="69"/>
      <c r="K31" s="325" t="s">
        <v>239</v>
      </c>
      <c r="L31" s="325"/>
      <c r="M31" s="325"/>
      <c r="N31" s="325"/>
      <c r="O31" s="156">
        <v>4</v>
      </c>
      <c r="P31" s="70"/>
      <c r="Q31" s="25">
        <f t="shared" si="0"/>
        <v>0</v>
      </c>
      <c r="R31" s="149"/>
    </row>
    <row r="32" spans="2:18" ht="48">
      <c r="B32" s="307"/>
      <c r="C32" s="75" t="s">
        <v>115</v>
      </c>
      <c r="D32" s="136"/>
      <c r="E32" s="151" t="s">
        <v>6</v>
      </c>
      <c r="F32" s="156">
        <v>1</v>
      </c>
      <c r="G32" s="69"/>
      <c r="H32" s="156" t="s">
        <v>179</v>
      </c>
      <c r="I32" s="156">
        <v>2</v>
      </c>
      <c r="J32" s="69"/>
      <c r="K32" s="150" t="s">
        <v>116</v>
      </c>
      <c r="L32" s="156">
        <v>3</v>
      </c>
      <c r="M32" s="69"/>
      <c r="N32" s="151" t="s">
        <v>180</v>
      </c>
      <c r="O32" s="156">
        <v>4</v>
      </c>
      <c r="P32" s="70"/>
      <c r="Q32" s="25">
        <f t="shared" si="0"/>
        <v>0</v>
      </c>
      <c r="R32" s="25"/>
    </row>
    <row r="33" spans="2:18" ht="84">
      <c r="B33" s="228"/>
      <c r="C33" s="75" t="s">
        <v>302</v>
      </c>
      <c r="D33" s="136"/>
      <c r="E33" s="236" t="s">
        <v>301</v>
      </c>
      <c r="F33" s="226">
        <v>1</v>
      </c>
      <c r="G33" s="69"/>
      <c r="H33" s="227" t="s">
        <v>252</v>
      </c>
      <c r="I33" s="226">
        <v>2</v>
      </c>
      <c r="J33" s="69"/>
      <c r="K33" s="339" t="s">
        <v>254</v>
      </c>
      <c r="L33" s="340"/>
      <c r="M33" s="340"/>
      <c r="N33" s="324"/>
      <c r="O33" s="226">
        <v>4</v>
      </c>
      <c r="P33" s="70"/>
      <c r="Q33" s="25">
        <f t="shared" si="0"/>
        <v>0</v>
      </c>
      <c r="R33" s="149"/>
    </row>
    <row r="34" spans="2:18" ht="72">
      <c r="B34" s="228"/>
      <c r="C34" s="75" t="s">
        <v>303</v>
      </c>
      <c r="D34" s="136"/>
      <c r="E34" s="236" t="s">
        <v>301</v>
      </c>
      <c r="F34" s="226">
        <v>1</v>
      </c>
      <c r="G34" s="69"/>
      <c r="H34" s="227" t="s">
        <v>252</v>
      </c>
      <c r="I34" s="226">
        <v>2</v>
      </c>
      <c r="J34" s="69"/>
      <c r="K34" s="339" t="s">
        <v>254</v>
      </c>
      <c r="L34" s="340"/>
      <c r="M34" s="340"/>
      <c r="N34" s="324"/>
      <c r="O34" s="226">
        <v>4</v>
      </c>
      <c r="P34" s="70"/>
      <c r="Q34" s="25">
        <f t="shared" si="0"/>
        <v>0</v>
      </c>
      <c r="R34" s="149"/>
    </row>
    <row r="35" spans="2:18" ht="60" customHeight="1">
      <c r="B35" s="172"/>
      <c r="C35" s="75" t="s">
        <v>251</v>
      </c>
      <c r="D35" s="136"/>
      <c r="E35" s="340" t="s">
        <v>253</v>
      </c>
      <c r="F35" s="340"/>
      <c r="G35" s="340"/>
      <c r="H35" s="324"/>
      <c r="I35" s="223">
        <v>2</v>
      </c>
      <c r="J35" s="69"/>
      <c r="K35" s="339" t="s">
        <v>304</v>
      </c>
      <c r="L35" s="340"/>
      <c r="M35" s="340"/>
      <c r="N35" s="324"/>
      <c r="O35" s="173">
        <v>4</v>
      </c>
      <c r="P35" s="70"/>
      <c r="Q35" s="25">
        <f t="shared" si="0"/>
        <v>0</v>
      </c>
      <c r="R35" s="149"/>
    </row>
    <row r="36" spans="2:18" ht="48">
      <c r="B36" s="215"/>
      <c r="C36" s="75" t="s">
        <v>305</v>
      </c>
      <c r="D36" s="136"/>
      <c r="E36" s="222" t="s">
        <v>51</v>
      </c>
      <c r="F36" s="223">
        <v>1</v>
      </c>
      <c r="G36" s="69"/>
      <c r="H36" s="224" t="s">
        <v>258</v>
      </c>
      <c r="I36" s="223">
        <v>2</v>
      </c>
      <c r="J36" s="69"/>
      <c r="K36" s="339" t="s">
        <v>257</v>
      </c>
      <c r="L36" s="340"/>
      <c r="M36" s="340"/>
      <c r="N36" s="324"/>
      <c r="O36" s="213">
        <v>4</v>
      </c>
      <c r="P36" s="70"/>
      <c r="Q36" s="25">
        <f t="shared" si="0"/>
        <v>0</v>
      </c>
      <c r="R36" s="149"/>
    </row>
    <row r="37" spans="2:18" ht="48">
      <c r="B37" s="172"/>
      <c r="C37" s="75" t="s">
        <v>259</v>
      </c>
      <c r="D37" s="181"/>
      <c r="E37" s="225" t="s">
        <v>255</v>
      </c>
      <c r="F37" s="226">
        <v>1</v>
      </c>
      <c r="G37" s="69"/>
      <c r="H37" s="226" t="s">
        <v>261</v>
      </c>
      <c r="I37" s="226">
        <v>2</v>
      </c>
      <c r="J37" s="69"/>
      <c r="K37" s="339" t="s">
        <v>256</v>
      </c>
      <c r="L37" s="340"/>
      <c r="M37" s="340"/>
      <c r="N37" s="324"/>
      <c r="O37" s="226">
        <v>4</v>
      </c>
      <c r="P37" s="70"/>
      <c r="Q37" s="25">
        <f t="shared" si="0"/>
        <v>0</v>
      </c>
      <c r="R37" s="149"/>
    </row>
    <row r="38" spans="2:18" ht="72.75" thickBot="1">
      <c r="B38" s="159"/>
      <c r="C38" s="75" t="s">
        <v>265</v>
      </c>
      <c r="D38" s="181"/>
      <c r="E38" s="225" t="s">
        <v>262</v>
      </c>
      <c r="F38" s="226">
        <v>1</v>
      </c>
      <c r="G38" s="69"/>
      <c r="H38" s="226" t="s">
        <v>263</v>
      </c>
      <c r="I38" s="226">
        <v>2</v>
      </c>
      <c r="J38" s="69"/>
      <c r="K38" s="226" t="s">
        <v>264</v>
      </c>
      <c r="L38" s="226">
        <v>3</v>
      </c>
      <c r="M38" s="69"/>
      <c r="N38" s="237" t="s">
        <v>306</v>
      </c>
      <c r="O38" s="226">
        <v>4</v>
      </c>
      <c r="P38" s="70"/>
      <c r="Q38" s="25">
        <f t="shared" si="0"/>
        <v>0</v>
      </c>
      <c r="R38" s="149"/>
    </row>
    <row r="39" spans="2:18" ht="81">
      <c r="B39" s="329" t="s">
        <v>165</v>
      </c>
      <c r="C39" s="117" t="s">
        <v>307</v>
      </c>
      <c r="D39" s="76"/>
      <c r="E39" s="152" t="s">
        <v>55</v>
      </c>
      <c r="F39" s="160">
        <v>1</v>
      </c>
      <c r="G39" s="81"/>
      <c r="H39" s="160" t="s">
        <v>10</v>
      </c>
      <c r="I39" s="160">
        <v>2</v>
      </c>
      <c r="J39" s="81"/>
      <c r="K39" s="220" t="s">
        <v>11</v>
      </c>
      <c r="L39" s="160">
        <v>3</v>
      </c>
      <c r="M39" s="81"/>
      <c r="N39" s="160" t="s">
        <v>12</v>
      </c>
      <c r="O39" s="160">
        <v>4</v>
      </c>
      <c r="P39" s="83"/>
      <c r="Q39" s="25">
        <f t="shared" si="0"/>
        <v>0</v>
      </c>
      <c r="R39" s="25"/>
    </row>
    <row r="40" spans="2:18" ht="69.75">
      <c r="B40" s="330"/>
      <c r="C40" s="75" t="s">
        <v>240</v>
      </c>
      <c r="D40" s="76"/>
      <c r="E40" s="151" t="s">
        <v>55</v>
      </c>
      <c r="F40" s="156">
        <v>1</v>
      </c>
      <c r="G40" s="69"/>
      <c r="H40" s="156" t="s">
        <v>10</v>
      </c>
      <c r="I40" s="156">
        <v>2</v>
      </c>
      <c r="J40" s="69"/>
      <c r="K40" s="223" t="s">
        <v>151</v>
      </c>
      <c r="L40" s="156">
        <v>3</v>
      </c>
      <c r="M40" s="69"/>
      <c r="N40" s="156" t="s">
        <v>152</v>
      </c>
      <c r="O40" s="156">
        <v>4</v>
      </c>
      <c r="P40" s="70"/>
      <c r="Q40" s="25">
        <f t="shared" si="0"/>
        <v>0</v>
      </c>
      <c r="R40" s="25"/>
    </row>
    <row r="41" spans="2:18" ht="72.75" thickBot="1">
      <c r="B41" s="331"/>
      <c r="C41" s="180" t="s">
        <v>148</v>
      </c>
      <c r="D41" s="189"/>
      <c r="E41" s="176" t="s">
        <v>51</v>
      </c>
      <c r="F41" s="175">
        <v>1</v>
      </c>
      <c r="G41" s="82"/>
      <c r="H41" s="175" t="s">
        <v>149</v>
      </c>
      <c r="I41" s="175">
        <v>2</v>
      </c>
      <c r="J41" s="82"/>
      <c r="K41" s="221" t="s">
        <v>150</v>
      </c>
      <c r="L41" s="175">
        <v>3</v>
      </c>
      <c r="M41" s="82"/>
      <c r="N41" s="221" t="s">
        <v>260</v>
      </c>
      <c r="O41" s="175">
        <v>4</v>
      </c>
      <c r="P41" s="71"/>
      <c r="Q41" s="25">
        <f t="shared" si="0"/>
        <v>0</v>
      </c>
      <c r="R41" s="25"/>
    </row>
    <row r="42" spans="2:18" ht="72">
      <c r="B42" s="329" t="s">
        <v>162</v>
      </c>
      <c r="C42" s="117" t="s">
        <v>155</v>
      </c>
      <c r="D42" s="136"/>
      <c r="E42" s="275" t="s">
        <v>51</v>
      </c>
      <c r="F42" s="270">
        <v>1</v>
      </c>
      <c r="G42" s="81"/>
      <c r="H42" s="270" t="s">
        <v>308</v>
      </c>
      <c r="I42" s="270">
        <v>2</v>
      </c>
      <c r="J42" s="81"/>
      <c r="K42" s="270" t="s">
        <v>153</v>
      </c>
      <c r="L42" s="270">
        <v>3</v>
      </c>
      <c r="M42" s="81"/>
      <c r="N42" s="270" t="s">
        <v>249</v>
      </c>
      <c r="O42" s="270">
        <v>4</v>
      </c>
      <c r="P42" s="83"/>
      <c r="Q42" s="25">
        <f t="shared" si="0"/>
        <v>0</v>
      </c>
      <c r="R42" s="25"/>
    </row>
    <row r="43" spans="2:18" ht="72.75" thickBot="1">
      <c r="B43" s="331"/>
      <c r="C43" s="180" t="s">
        <v>309</v>
      </c>
      <c r="D43" s="136"/>
      <c r="E43" s="274" t="s">
        <v>6</v>
      </c>
      <c r="F43" s="271"/>
      <c r="G43" s="82"/>
      <c r="H43" s="271" t="s">
        <v>163</v>
      </c>
      <c r="I43" s="271">
        <v>2</v>
      </c>
      <c r="J43" s="82"/>
      <c r="K43" s="334" t="s">
        <v>310</v>
      </c>
      <c r="L43" s="334"/>
      <c r="M43" s="334"/>
      <c r="N43" s="334" t="s">
        <v>164</v>
      </c>
      <c r="O43" s="271">
        <v>4</v>
      </c>
      <c r="P43" s="71"/>
      <c r="Q43" s="25">
        <f t="shared" si="0"/>
        <v>0</v>
      </c>
      <c r="R43" s="25"/>
    </row>
    <row r="44" spans="2:18">
      <c r="B44" s="15"/>
      <c r="C44" s="16"/>
      <c r="D44" s="17"/>
      <c r="E44" s="17"/>
      <c r="F44" s="116"/>
      <c r="G44" s="17"/>
      <c r="H44" s="17"/>
      <c r="I44" s="116"/>
      <c r="J44" s="17"/>
      <c r="K44" s="17"/>
      <c r="L44" s="116"/>
      <c r="M44" s="17"/>
      <c r="N44" s="17"/>
      <c r="O44" s="116"/>
      <c r="P44" s="17"/>
    </row>
    <row r="45" spans="2:18" ht="15" customHeight="1">
      <c r="E45" s="77"/>
      <c r="F45" s="78"/>
      <c r="G45" s="78"/>
      <c r="I45" s="78"/>
      <c r="J45" s="78"/>
      <c r="K45" s="78"/>
      <c r="L45" s="78"/>
      <c r="M45" s="78"/>
      <c r="N45" s="345"/>
      <c r="O45" s="345"/>
      <c r="P45" s="345"/>
      <c r="Q45" s="345"/>
    </row>
    <row r="46" spans="2:18" ht="15" customHeight="1">
      <c r="E46" s="79"/>
      <c r="F46" s="79"/>
      <c r="H46" s="289" t="s">
        <v>63</v>
      </c>
      <c r="I46" s="289"/>
      <c r="J46" s="289"/>
      <c r="K46" s="289"/>
      <c r="L46" s="80"/>
      <c r="M46" s="80"/>
      <c r="N46" s="80"/>
      <c r="O46" s="79"/>
      <c r="P46" s="79"/>
    </row>
    <row r="47" spans="2:18" ht="15" customHeight="1">
      <c r="E47" s="290" t="s">
        <v>337</v>
      </c>
      <c r="F47" s="291"/>
      <c r="G47" s="292"/>
      <c r="H47" s="347">
        <f>SUM(Q9:Q43)</f>
        <v>0</v>
      </c>
      <c r="I47" s="341" t="str">
        <f>IF(H47&gt;=84,"Engagements significatifs","Des actions restent à engager")</f>
        <v>Des actions restent à engager</v>
      </c>
      <c r="J47" s="341"/>
      <c r="K47" s="320"/>
      <c r="L47" s="9"/>
      <c r="O47" s="79"/>
      <c r="P47" s="79"/>
    </row>
    <row r="48" spans="2:18" ht="15" customHeight="1">
      <c r="E48" s="293"/>
      <c r="F48" s="294"/>
      <c r="G48" s="295"/>
      <c r="H48" s="348"/>
      <c r="I48" s="322"/>
      <c r="J48" s="322"/>
      <c r="K48" s="323"/>
      <c r="L48" s="9"/>
    </row>
  </sheetData>
  <sheetProtection selectLockedCells="1"/>
  <mergeCells count="47">
    <mergeCell ref="E35:H35"/>
    <mergeCell ref="K37:N37"/>
    <mergeCell ref="K35:N35"/>
    <mergeCell ref="K36:N36"/>
    <mergeCell ref="K33:N33"/>
    <mergeCell ref="K34:N34"/>
    <mergeCell ref="B14:B20"/>
    <mergeCell ref="K29:N29"/>
    <mergeCell ref="K30:N30"/>
    <mergeCell ref="K27:N27"/>
    <mergeCell ref="E25:H25"/>
    <mergeCell ref="K25:N25"/>
    <mergeCell ref="K21:N21"/>
    <mergeCell ref="K22:N22"/>
    <mergeCell ref="B26:B29"/>
    <mergeCell ref="K31:N31"/>
    <mergeCell ref="E47:G48"/>
    <mergeCell ref="H46:K46"/>
    <mergeCell ref="H47:H48"/>
    <mergeCell ref="I47:K48"/>
    <mergeCell ref="N45:Q45"/>
    <mergeCell ref="K43:N43"/>
    <mergeCell ref="B1:P1"/>
    <mergeCell ref="E3:P4"/>
    <mergeCell ref="B6:B7"/>
    <mergeCell ref="E7:G7"/>
    <mergeCell ref="K16:N16"/>
    <mergeCell ref="E13:H13"/>
    <mergeCell ref="K13:N13"/>
    <mergeCell ref="B42:B43"/>
    <mergeCell ref="B39:B41"/>
    <mergeCell ref="B31:B32"/>
    <mergeCell ref="B9:B10"/>
    <mergeCell ref="B11:B13"/>
    <mergeCell ref="C6:C7"/>
    <mergeCell ref="K12:N12"/>
    <mergeCell ref="E11:H11"/>
    <mergeCell ref="B21:B25"/>
    <mergeCell ref="E6:N6"/>
    <mergeCell ref="H7:J7"/>
    <mergeCell ref="K9:N9"/>
    <mergeCell ref="K11:N11"/>
    <mergeCell ref="K7:M7"/>
    <mergeCell ref="E12:H12"/>
    <mergeCell ref="K26:N26"/>
    <mergeCell ref="K17:N17"/>
    <mergeCell ref="K18:N18"/>
  </mergeCells>
  <conditionalFormatting sqref="L46:N47 F45:G47 H46:H47 E46:E47 I45:N46 O46:P48 E3">
    <cfRule type="containsText" dxfId="51" priority="16" stopIfTrue="1" operator="containsText" text="Vous avez répondu à toutes les questions, passez à l'étape 3/7">
      <formula>NOT(ISERROR(SEARCH("Vous avez répondu à toutes les questions, passez à l'étape 3/7",E3)))</formula>
    </cfRule>
    <cfRule type="containsText" dxfId="50" priority="17"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I48">
    <cfRule type="containsText" dxfId="49" priority="14" stopIfTrue="1" operator="containsText" text="Niveau insuffisant">
      <formula>NOT(ISERROR(SEARCH("Niveau insuffisant",I48)))</formula>
    </cfRule>
    <cfRule type="containsText" dxfId="48" priority="15" stopIfTrue="1" operator="containsText" text="Niveau atteint">
      <formula>NOT(ISERROR(SEARCH("Niveau atteint",I48)))</formula>
    </cfRule>
  </conditionalFormatting>
  <conditionalFormatting sqref="Q9:Q44">
    <cfRule type="containsText" dxfId="47" priority="13" stopIfTrue="1" operator="containsText" text="Attention vous avez coché deux cases">
      <formula>NOT(ISERROR(SEARCH("Attention vous avez coché deux cases",Q9)))</formula>
    </cfRule>
  </conditionalFormatting>
  <conditionalFormatting sqref="I47">
    <cfRule type="containsText" dxfId="46" priority="7" stopIfTrue="1" operator="containsText" text="Des actions restent à engager">
      <formula>NOT(ISERROR(SEARCH("Des actions restent à engager",I47)))</formula>
    </cfRule>
    <cfRule type="containsText" dxfId="45" priority="8" stopIfTrue="1" operator="containsText" text="Engagements significatifs">
      <formula>NOT(ISERROR(SEARCH("Engagements significatifs",I47)))</formula>
    </cfRule>
  </conditionalFormatting>
  <dataValidations count="1">
    <dataValidation type="list" allowBlank="1" showInputMessage="1" showErrorMessage="1" error="Merci de ne remplir que par des croix = X" sqref="M23:M24 M38:M42 G36:G42 M28 M32 G26:G34 J9:J43 G10 M10 P9:P43 M14:M15 G14:G24 M19:M20">
      <formula1>"X"</formula1>
    </dataValidation>
  </dataValidations>
  <pageMargins left="0.39370078740157483" right="0.39370078740157483" top="0.39370078740157483" bottom="0.39370078740157483" header="0.39370078740157483" footer="0.39370078740157483"/>
  <pageSetup paperSize="8" scale="82" fitToHeight="3" orientation="portrait" r:id="rId1"/>
</worksheet>
</file>

<file path=xl/worksheets/sheet4.xml><?xml version="1.0" encoding="utf-8"?>
<worksheet xmlns="http://schemas.openxmlformats.org/spreadsheetml/2006/main" xmlns:r="http://schemas.openxmlformats.org/officeDocument/2006/relationships">
  <sheetPr codeName="Feuil5">
    <tabColor rgb="FF00B0F0"/>
    <pageSetUpPr fitToPage="1"/>
  </sheetPr>
  <dimension ref="B1:Q18"/>
  <sheetViews>
    <sheetView zoomScale="90" zoomScaleNormal="90" workbookViewId="0">
      <pane ySplit="8" topLeftCell="A9" activePane="bottomLeft" state="frozen"/>
      <selection activeCell="T9" sqref="T9"/>
      <selection pane="bottomLeft" activeCell="T13" sqref="T13"/>
    </sheetView>
  </sheetViews>
  <sheetFormatPr baseColWidth="10" defaultRowHeight="15"/>
  <cols>
    <col min="1" max="1" width="3.28515625" style="2" customWidth="1"/>
    <col min="2" max="2" width="11.7109375" style="2" customWidth="1"/>
    <col min="3" max="3" width="30.7109375" style="2" customWidth="1"/>
    <col min="4" max="4" width="1.42578125" style="2" customWidth="1"/>
    <col min="5" max="5" width="18.5703125" style="2" customWidth="1"/>
    <col min="6" max="7" width="3.5703125" style="2" customWidth="1"/>
    <col min="8" max="8" width="18.5703125" style="2" customWidth="1"/>
    <col min="9" max="10" width="3.5703125" style="2" customWidth="1"/>
    <col min="11" max="11" width="18.5703125" style="2" customWidth="1"/>
    <col min="12" max="13" width="3.5703125" style="2" customWidth="1"/>
    <col min="14" max="14" width="18.5703125" style="2" customWidth="1"/>
    <col min="15" max="16" width="3.5703125" style="2" customWidth="1"/>
    <col min="17" max="17" width="4.140625" style="24" customWidth="1"/>
    <col min="18" max="16384" width="11.42578125" style="2"/>
  </cols>
  <sheetData>
    <row r="1" spans="2:17" ht="18.75">
      <c r="B1" s="352" t="s">
        <v>67</v>
      </c>
      <c r="C1" s="352"/>
      <c r="D1" s="352"/>
      <c r="E1" s="352"/>
      <c r="F1" s="352"/>
      <c r="G1" s="352"/>
      <c r="H1" s="352"/>
      <c r="I1" s="352"/>
      <c r="J1" s="352"/>
      <c r="K1" s="352"/>
      <c r="L1" s="352"/>
      <c r="M1" s="352"/>
      <c r="N1" s="352"/>
      <c r="O1" s="352"/>
      <c r="P1" s="352"/>
    </row>
    <row r="2" spans="2:17" ht="3" customHeight="1"/>
    <row r="3" spans="2:17" ht="15" customHeight="1">
      <c r="E3" s="359" t="str">
        <f>IF(SUM((IF(Q9=0,"0","1")),(IF(Q10=0,"0","1")),(IF(Q11=0,"0","1")),(IF(Q12=0,"0","1")),(IF(Q13=0,"0","1")),(IF(Q14=0,"0","1")))&lt;6,"Vous n'avez pas répondu à toutes les questions, merci de vérifier avant de passer à l'étape suivante","Vous avez répondu à toutes les questions, passez à l'étape 4/7")</f>
        <v>Vous n'avez pas répondu à toutes les questions, merci de vérifier avant de passer à l'étape suivante</v>
      </c>
      <c r="F3" s="359"/>
      <c r="G3" s="359"/>
      <c r="H3" s="359"/>
      <c r="I3" s="359"/>
      <c r="J3" s="359"/>
      <c r="K3" s="359"/>
      <c r="L3" s="359"/>
      <c r="M3" s="359"/>
      <c r="N3" s="359"/>
      <c r="O3" s="359"/>
      <c r="P3" s="359"/>
    </row>
    <row r="4" spans="2:17" ht="15" customHeight="1">
      <c r="E4" s="359"/>
      <c r="F4" s="359"/>
      <c r="G4" s="359"/>
      <c r="H4" s="359"/>
      <c r="I4" s="359"/>
      <c r="J4" s="359"/>
      <c r="K4" s="359"/>
      <c r="L4" s="359"/>
      <c r="M4" s="359"/>
      <c r="N4" s="359"/>
      <c r="O4" s="359"/>
      <c r="P4" s="359"/>
    </row>
    <row r="5" spans="2:17" ht="3" customHeight="1"/>
    <row r="6" spans="2:17">
      <c r="B6" s="353" t="s">
        <v>43</v>
      </c>
      <c r="C6" s="355" t="s">
        <v>1</v>
      </c>
      <c r="D6" s="1"/>
      <c r="E6" s="357" t="s">
        <v>333</v>
      </c>
      <c r="F6" s="357"/>
      <c r="G6" s="357"/>
      <c r="H6" s="353"/>
      <c r="I6" s="353"/>
      <c r="J6" s="353"/>
      <c r="K6" s="353"/>
      <c r="L6" s="355"/>
      <c r="M6" s="355"/>
      <c r="N6" s="355"/>
      <c r="O6" s="18"/>
      <c r="P6" s="18"/>
    </row>
    <row r="7" spans="2:17" ht="15.75" thickBot="1">
      <c r="B7" s="354"/>
      <c r="C7" s="356"/>
      <c r="D7" s="1"/>
      <c r="E7" s="358" t="s">
        <v>2</v>
      </c>
      <c r="F7" s="358"/>
      <c r="G7" s="376"/>
      <c r="H7" s="356" t="s">
        <v>3</v>
      </c>
      <c r="I7" s="358"/>
      <c r="J7" s="376"/>
      <c r="K7" s="356" t="s">
        <v>4</v>
      </c>
      <c r="L7" s="358"/>
      <c r="M7" s="376"/>
      <c r="N7" s="356" t="s">
        <v>5</v>
      </c>
      <c r="O7" s="358"/>
      <c r="P7" s="358"/>
    </row>
    <row r="8" spans="2:17" ht="3" customHeight="1" thickBot="1"/>
    <row r="9" spans="2:17" ht="36" customHeight="1">
      <c r="B9" s="350" t="s">
        <v>311</v>
      </c>
      <c r="C9" s="22" t="s">
        <v>89</v>
      </c>
      <c r="D9" s="4"/>
      <c r="E9" s="368" t="s">
        <v>109</v>
      </c>
      <c r="F9" s="369"/>
      <c r="G9" s="369"/>
      <c r="H9" s="369"/>
      <c r="I9" s="192">
        <v>2</v>
      </c>
      <c r="J9" s="81"/>
      <c r="K9" s="369" t="s">
        <v>312</v>
      </c>
      <c r="L9" s="369"/>
      <c r="M9" s="369"/>
      <c r="N9" s="369"/>
      <c r="O9" s="192">
        <v>4</v>
      </c>
      <c r="P9" s="83"/>
      <c r="Q9" s="36">
        <f t="shared" ref="Q9:Q14" si="0">IF((SUM((IF(G9="X",1,0)),IF(J9="X",1,0),IF(M9="X",1,0),IF(P9="X",1,0)))&gt;1,"Attention vous avez coché deux cases",(SUM((IF(ISBLANK(G9),"0",F9)),(IF(ISBLANK(J9),"0",I9)),(IF(ISBLANK(M9),"0",L9)),(IF(ISBLANK(P9),"0",O9)))))</f>
        <v>0</v>
      </c>
    </row>
    <row r="10" spans="2:17" ht="84.75" thickBot="1">
      <c r="B10" s="350"/>
      <c r="C10" s="23" t="s">
        <v>194</v>
      </c>
      <c r="D10" s="4"/>
      <c r="E10" s="183" t="s">
        <v>6</v>
      </c>
      <c r="F10" s="191">
        <v>1</v>
      </c>
      <c r="G10" s="82"/>
      <c r="H10" s="191" t="s">
        <v>205</v>
      </c>
      <c r="I10" s="191">
        <v>2</v>
      </c>
      <c r="J10" s="82"/>
      <c r="K10" s="191" t="s">
        <v>204</v>
      </c>
      <c r="L10" s="185">
        <v>3</v>
      </c>
      <c r="M10" s="82"/>
      <c r="N10" s="185" t="s">
        <v>144</v>
      </c>
      <c r="O10" s="191">
        <v>4</v>
      </c>
      <c r="P10" s="71"/>
      <c r="Q10" s="36">
        <f t="shared" si="0"/>
        <v>0</v>
      </c>
    </row>
    <row r="11" spans="2:17" ht="36.75" thickBot="1">
      <c r="B11" s="360" t="s">
        <v>224</v>
      </c>
      <c r="C11" s="22" t="s">
        <v>313</v>
      </c>
      <c r="D11" s="4"/>
      <c r="E11" s="182" t="s">
        <v>6</v>
      </c>
      <c r="F11" s="192">
        <v>1</v>
      </c>
      <c r="G11" s="81"/>
      <c r="H11" s="242" t="s">
        <v>314</v>
      </c>
      <c r="I11" s="192">
        <v>2</v>
      </c>
      <c r="J11" s="81"/>
      <c r="K11" s="369" t="s">
        <v>315</v>
      </c>
      <c r="L11" s="369"/>
      <c r="M11" s="369"/>
      <c r="N11" s="369"/>
      <c r="O11" s="192">
        <v>4</v>
      </c>
      <c r="P11" s="122"/>
      <c r="Q11" s="36">
        <f t="shared" si="0"/>
        <v>0</v>
      </c>
    </row>
    <row r="12" spans="2:17" ht="36.75" thickBot="1">
      <c r="B12" s="351"/>
      <c r="C12" s="23" t="s">
        <v>316</v>
      </c>
      <c r="D12" s="4"/>
      <c r="E12" s="183" t="s">
        <v>6</v>
      </c>
      <c r="F12" s="191">
        <v>1</v>
      </c>
      <c r="G12" s="82"/>
      <c r="H12" s="243" t="s">
        <v>314</v>
      </c>
      <c r="I12" s="191">
        <v>2</v>
      </c>
      <c r="J12" s="82"/>
      <c r="K12" s="378" t="s">
        <v>315</v>
      </c>
      <c r="L12" s="378"/>
      <c r="M12" s="378"/>
      <c r="N12" s="378"/>
      <c r="O12" s="191">
        <v>4</v>
      </c>
      <c r="P12" s="206"/>
      <c r="Q12" s="36">
        <f t="shared" si="0"/>
        <v>0</v>
      </c>
    </row>
    <row r="13" spans="2:17" ht="36">
      <c r="B13" s="360" t="s">
        <v>225</v>
      </c>
      <c r="C13" s="22" t="s">
        <v>130</v>
      </c>
      <c r="D13" s="4"/>
      <c r="E13" s="182" t="s">
        <v>6</v>
      </c>
      <c r="F13" s="192">
        <v>1</v>
      </c>
      <c r="G13" s="81"/>
      <c r="H13" s="192" t="s">
        <v>129</v>
      </c>
      <c r="I13" s="192"/>
      <c r="J13" s="81"/>
      <c r="K13" s="369" t="s">
        <v>131</v>
      </c>
      <c r="L13" s="369"/>
      <c r="M13" s="369"/>
      <c r="N13" s="369"/>
      <c r="O13" s="192">
        <v>4</v>
      </c>
      <c r="P13" s="83"/>
      <c r="Q13" s="36">
        <f t="shared" si="0"/>
        <v>0</v>
      </c>
    </row>
    <row r="14" spans="2:17" ht="48.75" thickBot="1">
      <c r="B14" s="361"/>
      <c r="C14" s="23" t="s">
        <v>206</v>
      </c>
      <c r="D14" s="4"/>
      <c r="E14" s="183" t="s">
        <v>51</v>
      </c>
      <c r="F14" s="191">
        <v>1</v>
      </c>
      <c r="G14" s="82"/>
      <c r="H14" s="191" t="s">
        <v>90</v>
      </c>
      <c r="I14" s="191">
        <v>2</v>
      </c>
      <c r="J14" s="82"/>
      <c r="K14" s="378" t="s">
        <v>26</v>
      </c>
      <c r="L14" s="378"/>
      <c r="M14" s="378"/>
      <c r="N14" s="378"/>
      <c r="O14" s="191">
        <v>4</v>
      </c>
      <c r="P14" s="71"/>
      <c r="Q14" s="36">
        <f t="shared" si="0"/>
        <v>0</v>
      </c>
    </row>
    <row r="15" spans="2:17" ht="8.25" customHeight="1">
      <c r="B15" s="7"/>
      <c r="C15" s="8"/>
      <c r="D15" s="3"/>
      <c r="E15" s="3"/>
      <c r="F15" s="3"/>
      <c r="G15" s="3"/>
      <c r="H15" s="3"/>
      <c r="I15" s="3"/>
      <c r="J15" s="3"/>
      <c r="K15" s="3"/>
      <c r="L15" s="3"/>
      <c r="M15" s="3"/>
      <c r="N15" s="3"/>
      <c r="O15" s="3"/>
      <c r="P15" s="3"/>
    </row>
    <row r="16" spans="2:17" ht="15.75">
      <c r="B16" s="40"/>
      <c r="C16" s="40"/>
      <c r="D16" s="40"/>
      <c r="E16" s="40"/>
      <c r="F16" s="40"/>
      <c r="G16" s="40"/>
      <c r="H16" s="377" t="s">
        <v>63</v>
      </c>
      <c r="I16" s="377"/>
      <c r="J16" s="377"/>
      <c r="K16" s="377"/>
      <c r="L16" s="40"/>
      <c r="M16" s="40"/>
      <c r="N16" s="40"/>
      <c r="O16" s="40"/>
      <c r="P16" s="40"/>
      <c r="Q16" s="2"/>
    </row>
    <row r="17" spans="2:16" ht="15" customHeight="1">
      <c r="B17" s="7"/>
      <c r="C17" s="8"/>
      <c r="D17" s="3"/>
      <c r="E17" s="370" t="s">
        <v>337</v>
      </c>
      <c r="F17" s="371"/>
      <c r="G17" s="372"/>
      <c r="H17" s="379">
        <f>SUM(Q9:Q14)</f>
        <v>0</v>
      </c>
      <c r="I17" s="362" t="str">
        <f>IF(H17&gt;=16,"Engagements significatifs","Des actions restent à engager")</f>
        <v>Des actions restent à engager</v>
      </c>
      <c r="J17" s="363"/>
      <c r="K17" s="364"/>
      <c r="L17" s="3"/>
      <c r="M17" s="3"/>
      <c r="N17" s="3"/>
      <c r="O17" s="3"/>
      <c r="P17" s="3"/>
    </row>
    <row r="18" spans="2:16" ht="15" customHeight="1">
      <c r="B18" s="7"/>
      <c r="C18" s="8"/>
      <c r="D18" s="3"/>
      <c r="E18" s="373"/>
      <c r="F18" s="374"/>
      <c r="G18" s="375"/>
      <c r="H18" s="380"/>
      <c r="I18" s="365"/>
      <c r="J18" s="366"/>
      <c r="K18" s="367"/>
    </row>
  </sheetData>
  <sheetProtection selectLockedCells="1"/>
  <mergeCells count="22">
    <mergeCell ref="B13:B14"/>
    <mergeCell ref="I17:K18"/>
    <mergeCell ref="E9:H9"/>
    <mergeCell ref="K13:N13"/>
    <mergeCell ref="E17:G18"/>
    <mergeCell ref="K7:M7"/>
    <mergeCell ref="H16:K16"/>
    <mergeCell ref="H7:J7"/>
    <mergeCell ref="E7:G7"/>
    <mergeCell ref="K9:N9"/>
    <mergeCell ref="K11:N11"/>
    <mergeCell ref="K12:N12"/>
    <mergeCell ref="K14:N14"/>
    <mergeCell ref="H17:H18"/>
    <mergeCell ref="B11:B12"/>
    <mergeCell ref="B9:B10"/>
    <mergeCell ref="B1:P1"/>
    <mergeCell ref="B6:B7"/>
    <mergeCell ref="C6:C7"/>
    <mergeCell ref="E6:N6"/>
    <mergeCell ref="N7:P7"/>
    <mergeCell ref="E3:P4"/>
  </mergeCells>
  <conditionalFormatting sqref="Q9:Q14">
    <cfRule type="containsText" dxfId="44" priority="12" stopIfTrue="1" operator="containsText" text="Attention vous avez coché deux cases">
      <formula>NOT(ISERROR(SEARCH("Attention vous avez coché deux cases",Q9)))</formula>
    </cfRule>
  </conditionalFormatting>
  <conditionalFormatting sqref="I17">
    <cfRule type="containsText" dxfId="43" priority="7" stopIfTrue="1" operator="containsText" text="Niveau atteint">
      <formula>NOT(ISERROR(SEARCH("Niveau atteint",I17)))</formula>
    </cfRule>
    <cfRule type="containsText" dxfId="42" priority="11" stopIfTrue="1" operator="containsText" text="Niveau insuffisant">
      <formula>NOT(ISERROR(SEARCH("Niveau insuffisant",I17)))</formula>
    </cfRule>
  </conditionalFormatting>
  <conditionalFormatting sqref="E3:P4">
    <cfRule type="containsText" dxfId="41" priority="9" stopIfTrue="1" operator="containsText" text="Vous avez répondu à toutes les questions, passez à l'étape 4/7">
      <formula>NOT(ISERROR(SEARCH("Vous avez répondu à toutes les questions, passez à l'étape 4/7",E3)))</formula>
    </cfRule>
    <cfRule type="containsText" dxfId="40" priority="10"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I17">
    <cfRule type="containsText" dxfId="39" priority="5" stopIfTrue="1" operator="containsText" text="Engagements significatifs">
      <formula>NOT(ISERROR(SEARCH("Engagements significatifs",I17)))</formula>
    </cfRule>
    <cfRule type="containsText" dxfId="38" priority="6" stopIfTrue="1" operator="containsText" text="Des actions restent à engager">
      <formula>NOT(ISERROR(SEARCH("Des actions restent à engager",I17)))</formula>
    </cfRule>
  </conditionalFormatting>
  <dataValidations count="1">
    <dataValidation type="list" allowBlank="1" showInputMessage="1" showErrorMessage="1" error="Merci de ne remplir que par des croix = X" sqref="G10:G14 P9:P14 J9:J14">
      <formula1>"X"</formula1>
    </dataValidation>
  </dataValidations>
  <pageMargins left="0.70866141732283472" right="0.70866141732283472" top="0.74803149606299213" bottom="0.74803149606299213" header="0.31496062992125984" footer="0.31496062992125984"/>
  <pageSetup paperSize="8" scale="88" orientation="landscape" r:id="rId1"/>
</worksheet>
</file>

<file path=xl/worksheets/sheet5.xml><?xml version="1.0" encoding="utf-8"?>
<worksheet xmlns="http://schemas.openxmlformats.org/spreadsheetml/2006/main" xmlns:r="http://schemas.openxmlformats.org/officeDocument/2006/relationships">
  <sheetPr codeName="Feuil6">
    <tabColor rgb="FF00B0F0"/>
    <pageSetUpPr fitToPage="1"/>
  </sheetPr>
  <dimension ref="B1:Q22"/>
  <sheetViews>
    <sheetView zoomScale="70" zoomScaleNormal="70" workbookViewId="0">
      <pane ySplit="8" topLeftCell="A9" activePane="bottomLeft" state="frozen"/>
      <selection activeCell="T9" sqref="T9"/>
      <selection pane="bottomLeft" activeCell="I21" sqref="I21"/>
    </sheetView>
  </sheetViews>
  <sheetFormatPr baseColWidth="10" defaultRowHeight="15"/>
  <cols>
    <col min="1" max="1" width="3.28515625" style="2" customWidth="1"/>
    <col min="2" max="2" width="10.7109375" style="2" customWidth="1"/>
    <col min="3" max="3" width="30.7109375" style="2" customWidth="1"/>
    <col min="4" max="4" width="1.42578125" style="2" customWidth="1"/>
    <col min="5" max="5" width="18.5703125" style="2" customWidth="1"/>
    <col min="6" max="7" width="3.5703125" style="2" customWidth="1"/>
    <col min="8" max="8" width="18.5703125" style="2" customWidth="1"/>
    <col min="9" max="10" width="3.5703125" style="2" customWidth="1"/>
    <col min="11" max="11" width="18.5703125" style="2" customWidth="1"/>
    <col min="12" max="13" width="3.5703125" style="2" customWidth="1"/>
    <col min="14" max="14" width="18.5703125" style="2" customWidth="1"/>
    <col min="15" max="16" width="3.5703125" style="2" customWidth="1"/>
    <col min="17" max="17" width="4" style="67" customWidth="1"/>
    <col min="18" max="16384" width="11.42578125" style="2"/>
  </cols>
  <sheetData>
    <row r="1" spans="2:17" ht="18.75">
      <c r="B1" s="352" t="s">
        <v>66</v>
      </c>
      <c r="C1" s="352"/>
      <c r="D1" s="352"/>
      <c r="E1" s="352"/>
      <c r="F1" s="352"/>
      <c r="G1" s="352"/>
      <c r="H1" s="352"/>
      <c r="I1" s="352"/>
      <c r="J1" s="352"/>
      <c r="K1" s="352"/>
      <c r="L1" s="352"/>
      <c r="M1" s="352"/>
      <c r="N1" s="352"/>
      <c r="O1" s="352"/>
      <c r="P1" s="352"/>
    </row>
    <row r="2" spans="2:17" ht="4.5" customHeight="1"/>
    <row r="3" spans="2:17" ht="15" customHeight="1">
      <c r="E3" s="384" t="str">
        <f>IF(SUM((IF(Q9=0,"0","1")),(IF(Q10=0,"0","1")),(IF(Q11=0,"0","1")),(IF(Q12=0,"0","1")),(IF(Q13=0,"0","1")),(IF(Q14=0,"0","1")),(IF(Q15=0,"0","1")))&lt;7,"Vous n'avez pas répondu à toutes les questions, merci de vérifier avant de passer à l'étape suivante","Vous avez répondu à toutes les questions, passez à l'étape 5/7")</f>
        <v>Vous n'avez pas répondu à toutes les questions, merci de vérifier avant de passer à l'étape suivante</v>
      </c>
      <c r="F3" s="384"/>
      <c r="G3" s="384"/>
      <c r="H3" s="384"/>
      <c r="I3" s="384"/>
      <c r="J3" s="384"/>
      <c r="K3" s="384"/>
      <c r="L3" s="384"/>
      <c r="M3" s="384"/>
      <c r="N3" s="384"/>
      <c r="O3" s="384"/>
      <c r="P3" s="384"/>
    </row>
    <row r="4" spans="2:17" ht="15" customHeight="1">
      <c r="E4" s="384"/>
      <c r="F4" s="384"/>
      <c r="G4" s="384"/>
      <c r="H4" s="384"/>
      <c r="I4" s="384"/>
      <c r="J4" s="384"/>
      <c r="K4" s="384"/>
      <c r="L4" s="384"/>
      <c r="M4" s="384"/>
      <c r="N4" s="384"/>
      <c r="O4" s="384"/>
      <c r="P4" s="384"/>
    </row>
    <row r="5" spans="2:17" ht="4.5" customHeight="1"/>
    <row r="6" spans="2:17">
      <c r="B6" s="353" t="s">
        <v>43</v>
      </c>
      <c r="C6" s="355" t="s">
        <v>1</v>
      </c>
      <c r="D6" s="1"/>
      <c r="E6" s="357" t="s">
        <v>333</v>
      </c>
      <c r="F6" s="357"/>
      <c r="G6" s="357"/>
      <c r="H6" s="357"/>
      <c r="I6" s="357"/>
      <c r="J6" s="357"/>
      <c r="K6" s="357"/>
      <c r="L6" s="357"/>
      <c r="M6" s="357"/>
      <c r="N6" s="357"/>
      <c r="O6" s="357"/>
      <c r="P6" s="357"/>
    </row>
    <row r="7" spans="2:17" ht="15.75" thickBot="1">
      <c r="B7" s="354"/>
      <c r="C7" s="356"/>
      <c r="D7" s="1"/>
      <c r="E7" s="358" t="s">
        <v>2</v>
      </c>
      <c r="F7" s="358"/>
      <c r="G7" s="376"/>
      <c r="H7" s="356" t="s">
        <v>3</v>
      </c>
      <c r="I7" s="358"/>
      <c r="J7" s="376"/>
      <c r="K7" s="356" t="s">
        <v>4</v>
      </c>
      <c r="L7" s="358"/>
      <c r="M7" s="376"/>
      <c r="N7" s="356" t="s">
        <v>5</v>
      </c>
      <c r="O7" s="358"/>
      <c r="P7" s="358"/>
    </row>
    <row r="8" spans="2:17" ht="4.5" customHeight="1" thickBot="1">
      <c r="E8" s="28"/>
      <c r="F8" s="28"/>
      <c r="G8" s="28"/>
      <c r="H8" s="28"/>
    </row>
    <row r="9" spans="2:17" ht="60" customHeight="1">
      <c r="B9" s="388" t="s">
        <v>187</v>
      </c>
      <c r="C9" s="26" t="s">
        <v>91</v>
      </c>
      <c r="D9" s="6"/>
      <c r="E9" s="217" t="s">
        <v>195</v>
      </c>
      <c r="F9" s="218">
        <v>1</v>
      </c>
      <c r="G9" s="69"/>
      <c r="H9" s="218" t="s">
        <v>159</v>
      </c>
      <c r="I9" s="218">
        <v>2</v>
      </c>
      <c r="J9" s="69"/>
      <c r="K9" s="381" t="s">
        <v>317</v>
      </c>
      <c r="L9" s="382"/>
      <c r="M9" s="382"/>
      <c r="N9" s="383"/>
      <c r="O9" s="218">
        <v>4</v>
      </c>
      <c r="P9" s="70"/>
      <c r="Q9" s="36">
        <f t="shared" ref="Q9:Q15" si="0">IF((SUM((IF(G9="X",1,0)),IF(J9="X",1,0),IF(M9="X",1,0),IF(P9="X",1,0)))&gt;1,"Attention vous avez coché deux cases",(SUM((IF(ISBLANK(G9),"0",F9)),(IF(ISBLANK(J9),"0",I9)),(IF(ISBLANK(M9),"0",L9)),(IF(ISBLANK(P9),"0",O9)))))</f>
        <v>0</v>
      </c>
    </row>
    <row r="10" spans="2:17" ht="60">
      <c r="B10" s="350"/>
      <c r="C10" s="26" t="s">
        <v>318</v>
      </c>
      <c r="D10" s="6"/>
      <c r="E10" s="216" t="s">
        <v>6</v>
      </c>
      <c r="F10" s="218">
        <v>1</v>
      </c>
      <c r="G10" s="69"/>
      <c r="H10" s="217" t="s">
        <v>243</v>
      </c>
      <c r="I10" s="218">
        <v>2</v>
      </c>
      <c r="J10" s="69"/>
      <c r="K10" s="381" t="s">
        <v>319</v>
      </c>
      <c r="L10" s="382"/>
      <c r="M10" s="382"/>
      <c r="N10" s="383"/>
      <c r="O10" s="218">
        <v>4</v>
      </c>
      <c r="P10" s="70"/>
      <c r="Q10" s="36">
        <f t="shared" ref="Q10" si="1">IF((SUM((IF(G10="X",1,0)),IF(J10="X",1,0),IF(M10="X",1,0),IF(P10="X",1,0)))&gt;1,"Attention vous avez coché deux cases",(SUM((IF(ISBLANK(G10),"0",F10)),(IF(ISBLANK(J10),"0",I10)),(IF(ISBLANK(M10),"0",L10)),(IF(ISBLANK(P10),"0",O10)))))</f>
        <v>0</v>
      </c>
    </row>
    <row r="11" spans="2:17" ht="48">
      <c r="B11" s="350"/>
      <c r="C11" s="26" t="s">
        <v>58</v>
      </c>
      <c r="D11" s="6"/>
      <c r="E11" s="217" t="s">
        <v>51</v>
      </c>
      <c r="F11" s="218">
        <v>1</v>
      </c>
      <c r="G11" s="69"/>
      <c r="H11" s="218" t="s">
        <v>93</v>
      </c>
      <c r="I11" s="218">
        <v>2</v>
      </c>
      <c r="J11" s="69"/>
      <c r="K11" s="381" t="s">
        <v>57</v>
      </c>
      <c r="L11" s="382">
        <v>3</v>
      </c>
      <c r="M11" s="382"/>
      <c r="N11" s="383" t="s">
        <v>56</v>
      </c>
      <c r="O11" s="218">
        <v>4</v>
      </c>
      <c r="P11" s="70"/>
      <c r="Q11" s="36">
        <f t="shared" si="0"/>
        <v>0</v>
      </c>
    </row>
    <row r="12" spans="2:17" ht="36">
      <c r="B12" s="350"/>
      <c r="C12" s="26" t="s">
        <v>320</v>
      </c>
      <c r="D12" s="6"/>
      <c r="E12" s="216" t="s">
        <v>51</v>
      </c>
      <c r="F12" s="218">
        <v>1</v>
      </c>
      <c r="G12" s="69"/>
      <c r="H12" s="217" t="s">
        <v>246</v>
      </c>
      <c r="I12" s="218">
        <v>2</v>
      </c>
      <c r="J12" s="69"/>
      <c r="K12" s="381" t="s">
        <v>245</v>
      </c>
      <c r="L12" s="382"/>
      <c r="M12" s="382"/>
      <c r="N12" s="383"/>
      <c r="O12" s="218">
        <v>4</v>
      </c>
      <c r="P12" s="70"/>
      <c r="Q12" s="36">
        <f t="shared" si="0"/>
        <v>0</v>
      </c>
    </row>
    <row r="13" spans="2:17" ht="42.75" customHeight="1">
      <c r="B13" s="350" t="s">
        <v>94</v>
      </c>
      <c r="C13" s="26" t="s">
        <v>92</v>
      </c>
      <c r="D13" s="6"/>
      <c r="E13" s="217" t="s">
        <v>6</v>
      </c>
      <c r="F13" s="218">
        <v>1</v>
      </c>
      <c r="G13" s="69"/>
      <c r="H13" s="218" t="s">
        <v>30</v>
      </c>
      <c r="I13" s="218">
        <v>2</v>
      </c>
      <c r="J13" s="69"/>
      <c r="K13" s="381" t="s">
        <v>31</v>
      </c>
      <c r="L13" s="382">
        <v>3</v>
      </c>
      <c r="M13" s="382"/>
      <c r="N13" s="383" t="s">
        <v>32</v>
      </c>
      <c r="O13" s="218">
        <v>4</v>
      </c>
      <c r="P13" s="70"/>
      <c r="Q13" s="36">
        <f t="shared" si="0"/>
        <v>0</v>
      </c>
    </row>
    <row r="14" spans="2:17" ht="60">
      <c r="B14" s="350"/>
      <c r="C14" s="26" t="s">
        <v>207</v>
      </c>
      <c r="D14" s="6"/>
      <c r="E14" s="217" t="s">
        <v>6</v>
      </c>
      <c r="F14" s="218">
        <v>1</v>
      </c>
      <c r="G14" s="69"/>
      <c r="H14" s="218" t="s">
        <v>242</v>
      </c>
      <c r="I14" s="218">
        <v>2</v>
      </c>
      <c r="J14" s="69"/>
      <c r="K14" s="381" t="s">
        <v>234</v>
      </c>
      <c r="L14" s="382"/>
      <c r="M14" s="382"/>
      <c r="N14" s="383" t="s">
        <v>235</v>
      </c>
      <c r="O14" s="218">
        <v>4</v>
      </c>
      <c r="P14" s="70"/>
      <c r="Q14" s="36">
        <f t="shared" si="0"/>
        <v>0</v>
      </c>
    </row>
    <row r="15" spans="2:17" ht="36.75" thickBot="1">
      <c r="B15" s="361"/>
      <c r="C15" s="26" t="s">
        <v>244</v>
      </c>
      <c r="D15" s="6"/>
      <c r="E15" s="382" t="s">
        <v>6</v>
      </c>
      <c r="F15" s="382"/>
      <c r="G15" s="382"/>
      <c r="H15" s="383"/>
      <c r="I15" s="218">
        <v>2</v>
      </c>
      <c r="J15" s="69"/>
      <c r="K15" s="381" t="s">
        <v>81</v>
      </c>
      <c r="L15" s="382"/>
      <c r="M15" s="382"/>
      <c r="N15" s="383"/>
      <c r="O15" s="218">
        <v>4</v>
      </c>
      <c r="P15" s="70"/>
      <c r="Q15" s="36">
        <f t="shared" si="0"/>
        <v>0</v>
      </c>
    </row>
    <row r="16" spans="2:17" ht="15" customHeight="1">
      <c r="B16" s="7"/>
      <c r="C16" s="8"/>
      <c r="D16" s="3"/>
      <c r="E16" s="3"/>
      <c r="F16" s="3"/>
      <c r="G16" s="3"/>
      <c r="H16" s="3"/>
      <c r="I16" s="3"/>
      <c r="J16" s="3"/>
      <c r="K16" s="3"/>
      <c r="L16" s="3"/>
      <c r="M16" s="3"/>
      <c r="N16" s="3"/>
      <c r="O16" s="3"/>
      <c r="P16" s="3"/>
    </row>
    <row r="17" spans="2:16" ht="15" customHeight="1">
      <c r="B17" s="7"/>
      <c r="C17" s="8"/>
      <c r="D17" s="3"/>
      <c r="E17" s="3"/>
      <c r="F17" s="3"/>
      <c r="G17" s="3"/>
      <c r="H17" s="3"/>
      <c r="I17" s="3"/>
      <c r="J17" s="3"/>
      <c r="K17" s="3"/>
      <c r="L17" s="3"/>
      <c r="M17" s="3"/>
      <c r="N17" s="3"/>
      <c r="O17" s="3"/>
      <c r="P17" s="3"/>
    </row>
    <row r="18" spans="2:16" ht="15.75">
      <c r="B18" s="41"/>
      <c r="C18" s="41"/>
      <c r="D18" s="41"/>
      <c r="E18" s="41"/>
      <c r="F18" s="41"/>
      <c r="G18" s="41"/>
      <c r="H18" s="377" t="s">
        <v>63</v>
      </c>
      <c r="I18" s="377"/>
      <c r="J18" s="377"/>
      <c r="K18" s="377"/>
      <c r="L18" s="41"/>
      <c r="M18" s="41"/>
      <c r="N18" s="41"/>
      <c r="O18" s="41"/>
      <c r="P18" s="41"/>
    </row>
    <row r="19" spans="2:16" ht="14.25" customHeight="1">
      <c r="B19" s="46"/>
      <c r="C19" s="47"/>
      <c r="D19" s="21"/>
      <c r="E19" s="385" t="s">
        <v>337</v>
      </c>
      <c r="F19" s="385"/>
      <c r="G19" s="385"/>
      <c r="H19" s="387">
        <f>SUM(Q9:Q15)</f>
        <v>0</v>
      </c>
      <c r="I19" s="362" t="str">
        <f>IF(H19&gt;=18,"Engagements significatifs","Des actions restent à engager")</f>
        <v>Des actions restent à engager</v>
      </c>
      <c r="J19" s="363"/>
      <c r="K19" s="364"/>
      <c r="L19" s="41"/>
      <c r="M19" s="41"/>
      <c r="N19" s="41"/>
      <c r="O19" s="41"/>
      <c r="P19" s="41"/>
    </row>
    <row r="20" spans="2:16" ht="14.25" customHeight="1">
      <c r="B20" s="46"/>
      <c r="C20" s="47"/>
      <c r="D20" s="21"/>
      <c r="E20" s="386"/>
      <c r="F20" s="386"/>
      <c r="G20" s="386"/>
      <c r="H20" s="387"/>
      <c r="I20" s="365"/>
      <c r="J20" s="366"/>
      <c r="K20" s="367"/>
      <c r="L20" s="21"/>
      <c r="M20" s="21"/>
      <c r="N20" s="21"/>
      <c r="O20" s="21"/>
      <c r="P20" s="21"/>
    </row>
    <row r="21" spans="2:16" ht="15" customHeight="1">
      <c r="B21" s="42"/>
      <c r="C21" s="42"/>
      <c r="D21" s="42"/>
      <c r="E21" s="48"/>
      <c r="F21" s="48"/>
      <c r="G21" s="48"/>
      <c r="H21" s="48"/>
      <c r="I21" s="48"/>
      <c r="J21" s="48"/>
      <c r="K21" s="48"/>
      <c r="L21" s="48"/>
      <c r="M21" s="48"/>
      <c r="N21" s="48"/>
      <c r="O21" s="48"/>
      <c r="P21" s="48"/>
    </row>
    <row r="22" spans="2:16">
      <c r="B22" s="42"/>
      <c r="C22" s="42"/>
      <c r="D22" s="42"/>
      <c r="E22" s="42"/>
      <c r="F22" s="42"/>
      <c r="G22" s="42"/>
      <c r="H22" s="42"/>
      <c r="I22" s="42"/>
      <c r="J22" s="42"/>
      <c r="K22" s="42"/>
      <c r="L22" s="42"/>
      <c r="M22" s="42"/>
      <c r="N22" s="42"/>
      <c r="O22" s="42"/>
      <c r="P22" s="42"/>
    </row>
  </sheetData>
  <sheetProtection selectLockedCells="1"/>
  <mergeCells count="23">
    <mergeCell ref="B13:B15"/>
    <mergeCell ref="H18:K18"/>
    <mergeCell ref="I19:K20"/>
    <mergeCell ref="B1:P1"/>
    <mergeCell ref="E3:P4"/>
    <mergeCell ref="E19:G20"/>
    <mergeCell ref="N7:P7"/>
    <mergeCell ref="B6:B7"/>
    <mergeCell ref="H19:H20"/>
    <mergeCell ref="E6:P6"/>
    <mergeCell ref="E7:G7"/>
    <mergeCell ref="K9:N9"/>
    <mergeCell ref="E15:H15"/>
    <mergeCell ref="K15:N15"/>
    <mergeCell ref="K11:N11"/>
    <mergeCell ref="K12:N12"/>
    <mergeCell ref="K14:N14"/>
    <mergeCell ref="K13:N13"/>
    <mergeCell ref="B9:B12"/>
    <mergeCell ref="C6:C7"/>
    <mergeCell ref="K7:M7"/>
    <mergeCell ref="H7:J7"/>
    <mergeCell ref="K10:N10"/>
  </mergeCells>
  <conditionalFormatting sqref="E21:P21 E3:P4">
    <cfRule type="containsText" dxfId="35" priority="9" stopIfTrue="1" operator="containsText" text="VOus avez répondu à toutes les questions, passez à l'étape 5/7">
      <formula>NOT(ISERROR(SEARCH("VOus avez répondu à toutes les questions, passez à l'étape 5/7",E3)))</formula>
    </cfRule>
    <cfRule type="containsText" dxfId="34" priority="10"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I19">
    <cfRule type="containsText" dxfId="33" priority="7" stopIfTrue="1" operator="containsText" text="Des actions restent à engager">
      <formula>NOT(ISERROR(SEARCH("Des actions restent à engager",I19)))</formula>
    </cfRule>
    <cfRule type="containsText" dxfId="32" priority="8" stopIfTrue="1" operator="containsText" text="Engagements significatifs">
      <formula>NOT(ISERROR(SEARCH("Engagements significatifs",I19)))</formula>
    </cfRule>
  </conditionalFormatting>
  <conditionalFormatting sqref="Q9:Q15">
    <cfRule type="containsText" dxfId="31" priority="6" stopIfTrue="1" operator="containsText" text="Attention vous avez coché deux cases">
      <formula>NOT(ISERROR(SEARCH("Attention vous avez coché deux cases",Q9)))</formula>
    </cfRule>
  </conditionalFormatting>
  <dataValidations count="1">
    <dataValidation type="list" allowBlank="1" showInputMessage="1" showErrorMessage="1" error="Merci de ne remplir que par des croix = X" sqref="M11 M13:M14 J9:J15 G9:G14 P9:P15">
      <formula1>"X"</formula1>
    </dataValidation>
  </dataValidations>
  <pageMargins left="0.70866141732283472" right="0.70866141732283472" top="0.74803149606299213" bottom="0.74803149606299213" header="0.31496062992125984" footer="0.31496062992125984"/>
  <pageSetup paperSize="8" scale="86" orientation="landscape" r:id="rId1"/>
</worksheet>
</file>

<file path=xl/worksheets/sheet6.xml><?xml version="1.0" encoding="utf-8"?>
<worksheet xmlns="http://schemas.openxmlformats.org/spreadsheetml/2006/main" xmlns:r="http://schemas.openxmlformats.org/officeDocument/2006/relationships">
  <sheetPr codeName="Feuil7">
    <tabColor rgb="FF00B0F0"/>
    <pageSetUpPr fitToPage="1"/>
  </sheetPr>
  <dimension ref="B1:Q23"/>
  <sheetViews>
    <sheetView zoomScale="90" zoomScaleNormal="90" workbookViewId="0">
      <pane ySplit="8" topLeftCell="A9" activePane="bottomLeft" state="frozen"/>
      <selection activeCell="T9" sqref="T9"/>
      <selection pane="bottomLeft" activeCell="T9" sqref="T9"/>
    </sheetView>
  </sheetViews>
  <sheetFormatPr baseColWidth="10" defaultRowHeight="15"/>
  <cols>
    <col min="1" max="1" width="6.5703125" style="2" customWidth="1"/>
    <col min="2" max="2" width="13.140625" style="2" customWidth="1"/>
    <col min="3" max="3" width="30.7109375" style="2" customWidth="1"/>
    <col min="4" max="4" width="1.42578125" style="2" customWidth="1"/>
    <col min="5" max="5" width="18.5703125" style="2" customWidth="1"/>
    <col min="6" max="7" width="3.5703125" style="2" customWidth="1"/>
    <col min="8" max="8" width="18.5703125" style="2" customWidth="1"/>
    <col min="9" max="10" width="3.5703125" style="2" customWidth="1"/>
    <col min="11" max="11" width="18.5703125" style="2" customWidth="1"/>
    <col min="12" max="13" width="3.5703125" style="2" customWidth="1"/>
    <col min="14" max="14" width="18.5703125" style="2" customWidth="1"/>
    <col min="15" max="16" width="3.5703125" style="2" customWidth="1"/>
    <col min="17" max="17" width="4.7109375" style="2" customWidth="1"/>
    <col min="18" max="16384" width="11.42578125" style="2"/>
  </cols>
  <sheetData>
    <row r="1" spans="2:17" ht="18.75">
      <c r="B1" s="352" t="s">
        <v>82</v>
      </c>
      <c r="C1" s="352"/>
      <c r="D1" s="352"/>
      <c r="E1" s="352"/>
      <c r="F1" s="352"/>
      <c r="G1" s="352"/>
      <c r="H1" s="352"/>
      <c r="I1" s="352"/>
      <c r="J1" s="352"/>
      <c r="K1" s="352"/>
      <c r="L1" s="352"/>
      <c r="M1" s="352"/>
      <c r="N1" s="352"/>
      <c r="O1" s="352"/>
      <c r="P1" s="352"/>
    </row>
    <row r="2" spans="2:17" ht="3.75" customHeight="1"/>
    <row r="3" spans="2:17">
      <c r="E3" s="384" t="str">
        <f>IF(SUM((IF(Q9=0,"0","1")),(IF(Q10=0,"0","1")))&lt;2,"Vous n'avez pas répondu à toutes les questions, merci de vérifier avant de passer à l'étape suivante","Vous avez répondu à toutes les questions, passez à l'étape 6/7")</f>
        <v>Vous n'avez pas répondu à toutes les questions, merci de vérifier avant de passer à l'étape suivante</v>
      </c>
      <c r="F3" s="384"/>
      <c r="G3" s="384"/>
      <c r="H3" s="384"/>
      <c r="I3" s="384"/>
      <c r="J3" s="384"/>
      <c r="K3" s="384"/>
      <c r="L3" s="384"/>
      <c r="M3" s="384"/>
      <c r="N3" s="384"/>
      <c r="O3" s="384"/>
      <c r="P3" s="384"/>
    </row>
    <row r="4" spans="2:17">
      <c r="E4" s="384"/>
      <c r="F4" s="384"/>
      <c r="G4" s="384"/>
      <c r="H4" s="384"/>
      <c r="I4" s="384"/>
      <c r="J4" s="384"/>
      <c r="K4" s="384"/>
      <c r="L4" s="384"/>
      <c r="M4" s="384"/>
      <c r="N4" s="384"/>
      <c r="O4" s="384"/>
      <c r="P4" s="384"/>
    </row>
    <row r="5" spans="2:17" ht="3.75" customHeight="1"/>
    <row r="6" spans="2:17" ht="15" customHeight="1">
      <c r="B6" s="353" t="s">
        <v>43</v>
      </c>
      <c r="C6" s="355" t="s">
        <v>1</v>
      </c>
      <c r="D6" s="1"/>
      <c r="E6" s="357" t="s">
        <v>333</v>
      </c>
      <c r="F6" s="357"/>
      <c r="G6" s="357"/>
      <c r="H6" s="357"/>
      <c r="I6" s="357"/>
      <c r="J6" s="357"/>
      <c r="K6" s="357"/>
      <c r="L6" s="357"/>
      <c r="M6" s="357"/>
      <c r="N6" s="357"/>
      <c r="O6" s="357"/>
      <c r="P6" s="357"/>
    </row>
    <row r="7" spans="2:17" ht="15.75" customHeight="1" thickBot="1">
      <c r="B7" s="354"/>
      <c r="C7" s="356"/>
      <c r="D7" s="1"/>
      <c r="E7" s="358" t="s">
        <v>2</v>
      </c>
      <c r="F7" s="358"/>
      <c r="G7" s="376"/>
      <c r="H7" s="356" t="s">
        <v>3</v>
      </c>
      <c r="I7" s="358"/>
      <c r="J7" s="376"/>
      <c r="K7" s="356" t="s">
        <v>4</v>
      </c>
      <c r="L7" s="358"/>
      <c r="M7" s="376"/>
      <c r="N7" s="356" t="s">
        <v>5</v>
      </c>
      <c r="O7" s="358"/>
      <c r="P7" s="358"/>
    </row>
    <row r="8" spans="2:17" ht="3.75" customHeight="1" thickBot="1"/>
    <row r="9" spans="2:17" ht="36" customHeight="1">
      <c r="B9" s="389" t="s">
        <v>37</v>
      </c>
      <c r="C9" s="22" t="s">
        <v>208</v>
      </c>
      <c r="D9" s="135"/>
      <c r="E9" s="182" t="s">
        <v>6</v>
      </c>
      <c r="F9" s="277">
        <v>1</v>
      </c>
      <c r="G9" s="103"/>
      <c r="H9" s="277" t="s">
        <v>226</v>
      </c>
      <c r="I9" s="277">
        <v>2</v>
      </c>
      <c r="J9" s="103"/>
      <c r="K9" s="369" t="s">
        <v>114</v>
      </c>
      <c r="L9" s="369"/>
      <c r="M9" s="369"/>
      <c r="N9" s="369"/>
      <c r="O9" s="277">
        <v>4</v>
      </c>
      <c r="P9" s="104"/>
      <c r="Q9" s="36">
        <f>IF((SUM((IF(G9="X",1,0)),IF(J9="X",1,0),IF(M9="X",1,0),IF(P9="X",1,0)))&gt;1,"Attention vous avez coché deux cases",(SUM((IF(ISBLANK(G9),"0",F9)),(IF(ISBLANK(J9),"0",I9)),(IF(ISBLANK(M9),"0",L9)),(IF(ISBLANK(P9),"0",O9)))))</f>
        <v>0</v>
      </c>
    </row>
    <row r="10" spans="2:17" ht="36" customHeight="1" thickBot="1">
      <c r="B10" s="390"/>
      <c r="C10" s="23" t="s">
        <v>209</v>
      </c>
      <c r="D10" s="135"/>
      <c r="E10" s="183" t="s">
        <v>6</v>
      </c>
      <c r="F10" s="278">
        <v>1</v>
      </c>
      <c r="G10" s="184"/>
      <c r="H10" s="278" t="s">
        <v>226</v>
      </c>
      <c r="I10" s="278">
        <v>2</v>
      </c>
      <c r="J10" s="184"/>
      <c r="K10" s="378" t="s">
        <v>114</v>
      </c>
      <c r="L10" s="378"/>
      <c r="M10" s="378"/>
      <c r="N10" s="378"/>
      <c r="O10" s="278">
        <v>4</v>
      </c>
      <c r="P10" s="186"/>
      <c r="Q10" s="36">
        <f>IF((SUM((IF(G10="X",1,0)),IF(J10="X",1,0),IF(M10="X",1,0),IF(P10="X",1,0)))&gt;1,"Attention vous avez coché deux cases",(SUM((IF(ISBLANK(G10),"0",E10)),(IF(ISBLANK(J10),"0",I10)),(IF(ISBLANK(M10),"0",K10)),(IF(ISBLANK(P10),"0",O10)))))</f>
        <v>0</v>
      </c>
    </row>
    <row r="11" spans="2:17">
      <c r="B11" s="7"/>
      <c r="C11" s="8"/>
      <c r="D11" s="3"/>
      <c r="E11" s="3"/>
      <c r="F11" s="3"/>
      <c r="G11" s="3"/>
      <c r="H11" s="3"/>
      <c r="I11" s="3"/>
      <c r="J11" s="3"/>
      <c r="K11" s="3"/>
      <c r="L11" s="3"/>
      <c r="M11" s="3"/>
      <c r="N11" s="3"/>
      <c r="O11" s="3"/>
    </row>
    <row r="13" spans="2:17" ht="18.75">
      <c r="E13" s="79"/>
      <c r="F13" s="79"/>
      <c r="G13" s="9"/>
      <c r="H13" s="289" t="s">
        <v>63</v>
      </c>
      <c r="I13" s="289"/>
      <c r="J13" s="289"/>
      <c r="K13" s="289"/>
    </row>
    <row r="14" spans="2:17">
      <c r="E14" s="290" t="s">
        <v>337</v>
      </c>
      <c r="F14" s="291"/>
      <c r="G14" s="292"/>
      <c r="H14" s="347">
        <f>SUM(Q9:Q10)</f>
        <v>0</v>
      </c>
      <c r="I14" s="341" t="str">
        <f>IF(H14&gt;=4,"Engagements significatifs","Des actions restent à engager")</f>
        <v>Des actions restent à engager</v>
      </c>
      <c r="J14" s="341"/>
      <c r="K14" s="320"/>
    </row>
    <row r="15" spans="2:17">
      <c r="E15" s="293"/>
      <c r="F15" s="294"/>
      <c r="G15" s="295"/>
      <c r="H15" s="348"/>
      <c r="I15" s="322"/>
      <c r="J15" s="322"/>
      <c r="K15" s="323"/>
    </row>
    <row r="23" spans="14:17">
      <c r="N23" s="145"/>
      <c r="O23" s="145"/>
      <c r="P23" s="145"/>
      <c r="Q23" s="145"/>
    </row>
  </sheetData>
  <mergeCells count="16">
    <mergeCell ref="N7:P7"/>
    <mergeCell ref="H13:K13"/>
    <mergeCell ref="E14:G15"/>
    <mergeCell ref="H14:H15"/>
    <mergeCell ref="I14:K15"/>
    <mergeCell ref="K10:N10"/>
    <mergeCell ref="B9:B10"/>
    <mergeCell ref="B1:P1"/>
    <mergeCell ref="E3:P4"/>
    <mergeCell ref="K9:N9"/>
    <mergeCell ref="E6:P6"/>
    <mergeCell ref="E7:G7"/>
    <mergeCell ref="H7:J7"/>
    <mergeCell ref="K7:M7"/>
    <mergeCell ref="B6:B7"/>
    <mergeCell ref="C6:C7"/>
  </mergeCells>
  <conditionalFormatting sqref="E3:P4">
    <cfRule type="containsText" dxfId="28" priority="7" stopIfTrue="1" operator="containsText" text="Vous avez répondu à toutes les questions, passez à l'étape 6/7">
      <formula>NOT(ISERROR(SEARCH("Vous avez répondu à toutes les questions, passez à l'étape 6/7",E3)))</formula>
    </cfRule>
    <cfRule type="containsText" dxfId="27" priority="8"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Q9:Q10">
    <cfRule type="containsText" dxfId="26" priority="6" stopIfTrue="1" operator="containsText" text="Attention vous avez coché deux cases">
      <formula>NOT(ISERROR(SEARCH("Attention vous avez coché deux cases",Q9)))</formula>
    </cfRule>
  </conditionalFormatting>
  <conditionalFormatting sqref="H13 E13:F13 F14:G14">
    <cfRule type="containsText" dxfId="25" priority="4" stopIfTrue="1" operator="containsText" text="Vous avez répondu à toutes les questions, passez à l'étape 3/7">
      <formula>NOT(ISERROR(SEARCH("Vous avez répondu à toutes les questions, passez à l'étape 3/7",E13)))</formula>
    </cfRule>
    <cfRule type="containsText" dxfId="24" priority="5" stopIfTrue="1" operator="containsText" text="Vous n'avez pas répondu à toutes les questions, merci de vérifier avant de passer à l'étape suivante">
      <formula>NOT(ISERROR(SEARCH("Vous n'avez pas répondu à toutes les questions, merci de vérifier avant de passer à l'étape suivante",E13)))</formula>
    </cfRule>
  </conditionalFormatting>
  <conditionalFormatting sqref="I14">
    <cfRule type="containsText" dxfId="23" priority="2" stopIfTrue="1" operator="containsText" text="Des actions restent à engager">
      <formula>NOT(ISERROR(SEARCH("Des actions restent à engager",I14)))</formula>
    </cfRule>
    <cfRule type="containsText" dxfId="22" priority="3" stopIfTrue="1" operator="containsText" text="Engagements significatifs">
      <formula>NOT(ISERROR(SEARCH("Engagements significatifs",I14)))</formula>
    </cfRule>
  </conditionalFormatting>
  <dataValidations count="1">
    <dataValidation type="list" allowBlank="1" showInputMessage="1" showErrorMessage="1" error="Merci de ne remplir que par des croix = X" sqref="J9:J10 P9:P10">
      <formula1>"X"</formula1>
    </dataValidation>
  </dataValidations>
  <pageMargins left="0.70866141732283472" right="0.70866141732283472" top="0.74803149606299213" bottom="0.74803149606299213" header="0.31496062992125984" footer="0.31496062992125984"/>
  <pageSetup paperSize="8" scale="86" orientation="landscape" r:id="rId1"/>
</worksheet>
</file>

<file path=xl/worksheets/sheet7.xml><?xml version="1.0" encoding="utf-8"?>
<worksheet xmlns="http://schemas.openxmlformats.org/spreadsheetml/2006/main" xmlns:r="http://schemas.openxmlformats.org/officeDocument/2006/relationships">
  <sheetPr codeName="Feuil8">
    <tabColor rgb="FF99FF33"/>
    <pageSetUpPr fitToPage="1"/>
  </sheetPr>
  <dimension ref="B1:R29"/>
  <sheetViews>
    <sheetView zoomScale="70" zoomScaleNormal="70" workbookViewId="0">
      <pane ySplit="8" topLeftCell="A9" activePane="bottomLeft" state="frozen"/>
      <selection activeCell="T9" sqref="T9"/>
      <selection pane="bottomLeft" activeCell="J23" sqref="J23"/>
    </sheetView>
  </sheetViews>
  <sheetFormatPr baseColWidth="10" defaultRowHeight="15"/>
  <cols>
    <col min="1" max="1" width="5.42578125" style="2" customWidth="1"/>
    <col min="2" max="2" width="10.7109375" style="2" customWidth="1"/>
    <col min="3" max="3" width="30.7109375" style="2" customWidth="1"/>
    <col min="4" max="5" width="1.42578125" style="2" customWidth="1"/>
    <col min="6" max="6" width="18.5703125" style="2" customWidth="1"/>
    <col min="7" max="8" width="3.7109375" style="2" customWidth="1"/>
    <col min="9" max="9" width="18.5703125" style="2" customWidth="1"/>
    <col min="10" max="11" width="3.7109375" style="2" customWidth="1"/>
    <col min="12" max="12" width="18.5703125" style="2" customWidth="1"/>
    <col min="13" max="14" width="3.7109375" style="2" customWidth="1"/>
    <col min="15" max="15" width="18.5703125" style="2" customWidth="1"/>
    <col min="16" max="16" width="3.28515625" style="2" customWidth="1"/>
    <col min="17" max="17" width="2.85546875" style="2" customWidth="1"/>
    <col min="18" max="18" width="3.7109375" style="2" customWidth="1"/>
    <col min="19" max="16384" width="11.42578125" style="2"/>
  </cols>
  <sheetData>
    <row r="1" spans="2:18" ht="18.75">
      <c r="B1" s="352" t="s">
        <v>64</v>
      </c>
      <c r="C1" s="352"/>
      <c r="D1" s="352"/>
      <c r="E1" s="352"/>
      <c r="F1" s="352"/>
      <c r="G1" s="352"/>
      <c r="H1" s="352"/>
      <c r="I1" s="352"/>
      <c r="J1" s="352"/>
      <c r="K1" s="352"/>
      <c r="L1" s="352"/>
      <c r="M1" s="352"/>
      <c r="N1" s="352"/>
      <c r="O1" s="352"/>
      <c r="P1" s="352"/>
      <c r="Q1" s="352"/>
      <c r="R1" s="49"/>
    </row>
    <row r="2" spans="2:18" ht="3" customHeight="1"/>
    <row r="3" spans="2:18">
      <c r="F3" s="384" t="str">
        <f>IF(SUM((IF(R9=0,"0","1")),(IF(R10=0,"0","1")),(IF(R11=0,"0","1")),(IF(R12=0,"0","1")),(IF(R13=0,"0","1")),(IF(R14=0,"0","1")),(IF(R15=0,"0","1")),(IF(R16=0,"0","1")),(IF(R17=0,"0","1")))&lt;9,"Vous n'avez pas répondu à toutes les questions, merci de vérifier avant de passer à l'étape suivante","Vous avez répondu à toutes les questions, passez à l'étape 7/7")</f>
        <v>Vous n'avez pas répondu à toutes les questions, merci de vérifier avant de passer à l'étape suivante</v>
      </c>
      <c r="G3" s="384"/>
      <c r="H3" s="384"/>
      <c r="I3" s="384"/>
      <c r="J3" s="384"/>
      <c r="K3" s="384"/>
      <c r="L3" s="384"/>
      <c r="M3" s="384"/>
      <c r="N3" s="384"/>
      <c r="O3" s="384"/>
      <c r="P3" s="384"/>
      <c r="Q3" s="384"/>
    </row>
    <row r="4" spans="2:18">
      <c r="F4" s="384"/>
      <c r="G4" s="384"/>
      <c r="H4" s="384"/>
      <c r="I4" s="384"/>
      <c r="J4" s="384"/>
      <c r="K4" s="384"/>
      <c r="L4" s="384"/>
      <c r="M4" s="384"/>
      <c r="N4" s="384"/>
      <c r="O4" s="384"/>
      <c r="P4" s="384"/>
      <c r="Q4" s="384"/>
    </row>
    <row r="5" spans="2:18" ht="3" customHeight="1"/>
    <row r="6" spans="2:18" ht="15.75" customHeight="1">
      <c r="B6" s="392" t="s">
        <v>0</v>
      </c>
      <c r="C6" s="394" t="s">
        <v>1</v>
      </c>
      <c r="D6" s="29"/>
      <c r="E6" s="29"/>
      <c r="F6" s="404" t="s">
        <v>333</v>
      </c>
      <c r="G6" s="392"/>
      <c r="H6" s="392"/>
      <c r="I6" s="392"/>
      <c r="J6" s="392"/>
      <c r="K6" s="392"/>
      <c r="L6" s="392"/>
      <c r="M6" s="392"/>
      <c r="N6" s="392"/>
      <c r="O6" s="392"/>
      <c r="P6" s="392"/>
      <c r="Q6" s="394"/>
    </row>
    <row r="7" spans="2:18" ht="16.5" thickBot="1">
      <c r="B7" s="393"/>
      <c r="C7" s="395"/>
      <c r="D7" s="29"/>
      <c r="E7" s="29"/>
      <c r="F7" s="403" t="s">
        <v>2</v>
      </c>
      <c r="G7" s="393"/>
      <c r="H7" s="393"/>
      <c r="I7" s="393" t="s">
        <v>3</v>
      </c>
      <c r="J7" s="393"/>
      <c r="K7" s="393"/>
      <c r="L7" s="393" t="s">
        <v>4</v>
      </c>
      <c r="M7" s="393"/>
      <c r="N7" s="393"/>
      <c r="O7" s="393" t="s">
        <v>5</v>
      </c>
      <c r="P7" s="393"/>
      <c r="Q7" s="395"/>
    </row>
    <row r="8" spans="2:18" ht="3" customHeight="1" thickBot="1">
      <c r="G8" s="2">
        <v>1</v>
      </c>
    </row>
    <row r="9" spans="2:18" ht="24">
      <c r="B9" s="399" t="s">
        <v>229</v>
      </c>
      <c r="C9" s="22" t="s">
        <v>143</v>
      </c>
      <c r="D9" s="31"/>
      <c r="E9" s="31"/>
      <c r="F9" s="203" t="s">
        <v>60</v>
      </c>
      <c r="G9" s="201">
        <v>1</v>
      </c>
      <c r="H9" s="81"/>
      <c r="I9" s="201" t="s">
        <v>61</v>
      </c>
      <c r="J9" s="201">
        <v>2</v>
      </c>
      <c r="K9" s="81"/>
      <c r="L9" s="369" t="s">
        <v>236</v>
      </c>
      <c r="M9" s="369"/>
      <c r="N9" s="369"/>
      <c r="O9" s="369"/>
      <c r="P9" s="201">
        <v>4</v>
      </c>
      <c r="Q9" s="208"/>
      <c r="R9" s="204">
        <f>IF((SUM((IF(H9="X",1,0)),IF(K9="X",1,0),IF(N9="X",1,0),IF(Q9="X",1,0)))&gt;1,"Attention vous avez coché deux cases",(SUM((IF(ISBLANK(H9),"0",G9)),(IF(ISBLANK(K9),"0",J9)),(IF(ISBLANK(N9),"0",M9)),(IF(ISBLANK(Q9),"0",P9)))))</f>
        <v>0</v>
      </c>
    </row>
    <row r="10" spans="2:18" ht="48">
      <c r="B10" s="400"/>
      <c r="C10" s="26" t="s">
        <v>267</v>
      </c>
      <c r="D10" s="31"/>
      <c r="E10" s="31"/>
      <c r="F10" s="230" t="s">
        <v>6</v>
      </c>
      <c r="G10" s="231">
        <v>1</v>
      </c>
      <c r="H10" s="72"/>
      <c r="I10" s="231" t="s">
        <v>266</v>
      </c>
      <c r="J10" s="231">
        <v>2</v>
      </c>
      <c r="K10" s="72"/>
      <c r="L10" s="381" t="s">
        <v>325</v>
      </c>
      <c r="M10" s="382"/>
      <c r="N10" s="382"/>
      <c r="O10" s="383"/>
      <c r="P10" s="231">
        <v>4</v>
      </c>
      <c r="Q10" s="232"/>
      <c r="R10" s="246">
        <f t="shared" ref="R10:R17" si="0">IF((SUM((IF(H10="X",1,0)),IF(K10="X",1,0),IF(N10="X",1,0),IF(Q10="X",1,0)))&gt;1,"Attention vous avez coché deux cases",(SUM((IF(ISBLANK(H10),"0",G10)),(IF(ISBLANK(K10),"0",J10)),(IF(ISBLANK(N10),"0",M10)),(IF(ISBLANK(Q10),"0",P10)))))</f>
        <v>0</v>
      </c>
    </row>
    <row r="11" spans="2:18" ht="36">
      <c r="B11" s="400"/>
      <c r="C11" s="26" t="s">
        <v>268</v>
      </c>
      <c r="D11" s="31"/>
      <c r="E11" s="31"/>
      <c r="F11" s="230" t="s">
        <v>6</v>
      </c>
      <c r="G11" s="231">
        <v>1</v>
      </c>
      <c r="H11" s="72"/>
      <c r="I11" s="231" t="s">
        <v>266</v>
      </c>
      <c r="J11" s="231">
        <v>2</v>
      </c>
      <c r="K11" s="72"/>
      <c r="L11" s="381" t="s">
        <v>325</v>
      </c>
      <c r="M11" s="382"/>
      <c r="N11" s="382"/>
      <c r="O11" s="383"/>
      <c r="P11" s="231">
        <v>4</v>
      </c>
      <c r="Q11" s="232"/>
      <c r="R11" s="246">
        <f t="shared" si="0"/>
        <v>0</v>
      </c>
    </row>
    <row r="12" spans="2:18" ht="84">
      <c r="B12" s="401"/>
      <c r="C12" s="19" t="s">
        <v>326</v>
      </c>
      <c r="D12" s="143"/>
      <c r="E12" s="143"/>
      <c r="F12" s="383" t="s">
        <v>6</v>
      </c>
      <c r="G12" s="391"/>
      <c r="H12" s="391"/>
      <c r="I12" s="391"/>
      <c r="J12" s="205">
        <v>2</v>
      </c>
      <c r="K12" s="69"/>
      <c r="L12" s="391" t="s">
        <v>81</v>
      </c>
      <c r="M12" s="391"/>
      <c r="N12" s="391"/>
      <c r="O12" s="391"/>
      <c r="P12" s="205">
        <v>4</v>
      </c>
      <c r="Q12" s="84"/>
      <c r="R12" s="246">
        <f t="shared" si="0"/>
        <v>0</v>
      </c>
    </row>
    <row r="13" spans="2:18" ht="108">
      <c r="B13" s="401"/>
      <c r="C13" s="19" t="s">
        <v>321</v>
      </c>
      <c r="D13" s="143"/>
      <c r="E13" s="143"/>
      <c r="F13" s="383" t="s">
        <v>6</v>
      </c>
      <c r="G13" s="391"/>
      <c r="H13" s="391"/>
      <c r="I13" s="391"/>
      <c r="J13" s="205">
        <v>2</v>
      </c>
      <c r="K13" s="69"/>
      <c r="L13" s="391" t="s">
        <v>81</v>
      </c>
      <c r="M13" s="391"/>
      <c r="N13" s="391"/>
      <c r="O13" s="391"/>
      <c r="P13" s="205">
        <v>4</v>
      </c>
      <c r="Q13" s="84"/>
      <c r="R13" s="246">
        <f t="shared" si="0"/>
        <v>0</v>
      </c>
    </row>
    <row r="14" spans="2:18" ht="48" customHeight="1">
      <c r="B14" s="401"/>
      <c r="C14" s="19" t="s">
        <v>227</v>
      </c>
      <c r="D14" s="143"/>
      <c r="E14" s="143"/>
      <c r="F14" s="200" t="s">
        <v>6</v>
      </c>
      <c r="G14" s="205">
        <v>1</v>
      </c>
      <c r="H14" s="69"/>
      <c r="I14" s="245" t="s">
        <v>322</v>
      </c>
      <c r="J14" s="205">
        <v>2</v>
      </c>
      <c r="K14" s="69"/>
      <c r="L14" s="391" t="s">
        <v>221</v>
      </c>
      <c r="M14" s="391"/>
      <c r="N14" s="391"/>
      <c r="O14" s="391"/>
      <c r="P14" s="205">
        <v>4</v>
      </c>
      <c r="Q14" s="84"/>
      <c r="R14" s="246">
        <f t="shared" si="0"/>
        <v>0</v>
      </c>
    </row>
    <row r="15" spans="2:18" ht="24.75" customHeight="1" thickBot="1">
      <c r="B15" s="402"/>
      <c r="C15" s="23" t="s">
        <v>323</v>
      </c>
      <c r="D15" s="30"/>
      <c r="E15" s="30"/>
      <c r="F15" s="190" t="s">
        <v>6</v>
      </c>
      <c r="G15" s="210">
        <v>1</v>
      </c>
      <c r="H15" s="211"/>
      <c r="I15" s="202" t="s">
        <v>222</v>
      </c>
      <c r="J15" s="202">
        <v>2</v>
      </c>
      <c r="K15" s="82"/>
      <c r="L15" s="378" t="s">
        <v>223</v>
      </c>
      <c r="M15" s="378"/>
      <c r="N15" s="378"/>
      <c r="O15" s="378"/>
      <c r="P15" s="202">
        <v>4</v>
      </c>
      <c r="Q15" s="209"/>
      <c r="R15" s="246">
        <f t="shared" si="0"/>
        <v>0</v>
      </c>
    </row>
    <row r="16" spans="2:18" ht="36">
      <c r="B16" s="397" t="s">
        <v>45</v>
      </c>
      <c r="C16" s="22" t="s">
        <v>97</v>
      </c>
      <c r="D16" s="123"/>
      <c r="E16" s="123"/>
      <c r="F16" s="203" t="s">
        <v>98</v>
      </c>
      <c r="G16" s="201">
        <v>1</v>
      </c>
      <c r="H16" s="103"/>
      <c r="I16" s="201" t="s">
        <v>99</v>
      </c>
      <c r="J16" s="201">
        <v>2</v>
      </c>
      <c r="K16" s="81"/>
      <c r="L16" s="369" t="s">
        <v>100</v>
      </c>
      <c r="M16" s="369"/>
      <c r="N16" s="369"/>
      <c r="O16" s="369"/>
      <c r="P16" s="201">
        <v>4</v>
      </c>
      <c r="Q16" s="83"/>
      <c r="R16" s="246">
        <f t="shared" si="0"/>
        <v>0</v>
      </c>
    </row>
    <row r="17" spans="2:18" ht="36.75" thickBot="1">
      <c r="B17" s="398"/>
      <c r="C17" s="23" t="s">
        <v>324</v>
      </c>
      <c r="D17" s="123"/>
      <c r="E17" s="123"/>
      <c r="F17" s="190" t="s">
        <v>62</v>
      </c>
      <c r="G17" s="202">
        <v>1</v>
      </c>
      <c r="H17" s="184"/>
      <c r="I17" s="202" t="s">
        <v>101</v>
      </c>
      <c r="J17" s="202">
        <v>2</v>
      </c>
      <c r="K17" s="82"/>
      <c r="L17" s="378" t="s">
        <v>102</v>
      </c>
      <c r="M17" s="378"/>
      <c r="N17" s="378"/>
      <c r="O17" s="378"/>
      <c r="P17" s="202">
        <v>4</v>
      </c>
      <c r="Q17" s="71"/>
      <c r="R17" s="246">
        <f t="shared" si="0"/>
        <v>0</v>
      </c>
    </row>
    <row r="18" spans="2:18" ht="15" customHeight="1">
      <c r="B18" s="32"/>
      <c r="C18" s="33"/>
      <c r="D18" s="5"/>
      <c r="E18" s="5"/>
      <c r="F18" s="33"/>
      <c r="G18" s="33"/>
      <c r="H18" s="33"/>
      <c r="I18" s="33"/>
      <c r="J18" s="33"/>
      <c r="K18" s="33"/>
      <c r="L18" s="33"/>
      <c r="M18" s="33"/>
      <c r="N18" s="33"/>
      <c r="O18" s="33"/>
      <c r="P18" s="33"/>
    </row>
    <row r="19" spans="2:18">
      <c r="B19" s="32"/>
      <c r="C19" s="33"/>
      <c r="D19" s="5"/>
      <c r="E19" s="5"/>
      <c r="F19" s="33"/>
      <c r="G19" s="33"/>
      <c r="H19" s="33"/>
      <c r="I19" s="33"/>
      <c r="J19" s="33"/>
      <c r="K19" s="33"/>
      <c r="L19" s="33"/>
      <c r="M19" s="33"/>
      <c r="N19" s="33"/>
      <c r="O19" s="396" t="s">
        <v>128</v>
      </c>
      <c r="P19" s="396"/>
      <c r="R19" s="2">
        <f>SUM(R9:R17)</f>
        <v>0</v>
      </c>
    </row>
    <row r="20" spans="2:18" ht="15" customHeight="1">
      <c r="B20" s="32"/>
      <c r="C20" s="33"/>
      <c r="D20" s="5"/>
      <c r="E20" s="5"/>
      <c r="F20" s="33"/>
      <c r="G20" s="33"/>
      <c r="H20" s="33"/>
      <c r="I20" s="377" t="s">
        <v>63</v>
      </c>
      <c r="J20" s="377"/>
      <c r="K20" s="377"/>
      <c r="L20" s="377"/>
      <c r="M20" s="33"/>
      <c r="N20" s="33"/>
      <c r="O20" s="33"/>
      <c r="P20" s="33"/>
    </row>
    <row r="21" spans="2:18" ht="15" customHeight="1">
      <c r="B21" s="40"/>
      <c r="C21" s="40"/>
      <c r="D21" s="40"/>
      <c r="E21" s="40"/>
      <c r="F21" s="405" t="s">
        <v>337</v>
      </c>
      <c r="G21" s="405"/>
      <c r="H21" s="405"/>
      <c r="I21" s="387">
        <f>SUM(R9:R17)</f>
        <v>0</v>
      </c>
      <c r="J21" s="362" t="str">
        <f>IF(I21&gt;=24,"Engagements significatifs","Des actions restent à engager")</f>
        <v>Des actions restent à engager</v>
      </c>
      <c r="K21" s="363"/>
      <c r="L21" s="364"/>
      <c r="M21" s="40"/>
      <c r="N21" s="40"/>
      <c r="O21" s="40"/>
      <c r="P21" s="40"/>
      <c r="Q21" s="40"/>
    </row>
    <row r="22" spans="2:18" ht="15" customHeight="1">
      <c r="B22" s="44"/>
      <c r="C22" s="45"/>
      <c r="D22" s="5"/>
      <c r="E22" s="5"/>
      <c r="F22" s="405"/>
      <c r="G22" s="405"/>
      <c r="H22" s="405"/>
      <c r="I22" s="387"/>
      <c r="J22" s="365"/>
      <c r="K22" s="366"/>
      <c r="L22" s="367"/>
      <c r="M22" s="40"/>
      <c r="N22" s="40"/>
      <c r="O22" s="40"/>
      <c r="P22" s="40"/>
      <c r="Q22" s="40"/>
    </row>
    <row r="24" spans="2:18" ht="18.75">
      <c r="F24" s="43"/>
      <c r="G24" s="43"/>
      <c r="H24" s="43"/>
      <c r="I24" s="43"/>
      <c r="J24" s="43"/>
      <c r="K24" s="43"/>
      <c r="L24" s="43"/>
      <c r="M24" s="43"/>
      <c r="N24" s="43"/>
      <c r="O24" s="43"/>
      <c r="P24" s="43"/>
      <c r="Q24" s="43"/>
    </row>
    <row r="25" spans="2:18" ht="60.75" customHeight="1"/>
    <row r="28" spans="2:18" ht="144.75" customHeight="1"/>
    <row r="29" spans="2:18" ht="120.75" customHeight="1"/>
  </sheetData>
  <sheetProtection selectLockedCells="1"/>
  <mergeCells count="27">
    <mergeCell ref="I20:L20"/>
    <mergeCell ref="I21:I22"/>
    <mergeCell ref="J21:L22"/>
    <mergeCell ref="F21:H22"/>
    <mergeCell ref="B1:Q1"/>
    <mergeCell ref="O7:Q7"/>
    <mergeCell ref="L7:N7"/>
    <mergeCell ref="I7:K7"/>
    <mergeCell ref="F7:H7"/>
    <mergeCell ref="F6:Q6"/>
    <mergeCell ref="F3:Q4"/>
    <mergeCell ref="O19:P19"/>
    <mergeCell ref="B16:B17"/>
    <mergeCell ref="L16:O16"/>
    <mergeCell ref="L17:O17"/>
    <mergeCell ref="B9:B15"/>
    <mergeCell ref="L9:O9"/>
    <mergeCell ref="L14:O14"/>
    <mergeCell ref="F12:I12"/>
    <mergeCell ref="L12:O12"/>
    <mergeCell ref="L15:O15"/>
    <mergeCell ref="F13:I13"/>
    <mergeCell ref="L13:O13"/>
    <mergeCell ref="L10:O10"/>
    <mergeCell ref="L11:O11"/>
    <mergeCell ref="B6:B7"/>
    <mergeCell ref="C6:C7"/>
  </mergeCells>
  <conditionalFormatting sqref="R9:R17">
    <cfRule type="containsText" dxfId="21" priority="14" stopIfTrue="1" operator="containsText" text="Attention vous avez coché deux cases">
      <formula>NOT(ISERROR(SEARCH("Attention vous avez coché deux cases",R9)))</formula>
    </cfRule>
  </conditionalFormatting>
  <conditionalFormatting sqref="F24:Q24 F3:Q4">
    <cfRule type="containsText" dxfId="20" priority="12" stopIfTrue="1" operator="containsText" text="Vous avez répondu à toutes les questions, passez à l'étape 7/7">
      <formula>NOT(ISERROR(SEARCH("Vous avez répondu à toutes les questions, passez à l'étape 7/7",F3)))</formula>
    </cfRule>
    <cfRule type="containsText" dxfId="19" priority="13" stopIfTrue="1" operator="containsText" text="Vous n'avez pas répondu à toutes les questions, merci de vérifier avant de passer à l'étape suivante">
      <formula>NOT(ISERROR(SEARCH("Vous n'avez pas répondu à toutes les questions, merci de vérifier avant de passer à l'étape suivante",F3)))</formula>
    </cfRule>
  </conditionalFormatting>
  <conditionalFormatting sqref="J21">
    <cfRule type="containsText" dxfId="18" priority="10" stopIfTrue="1" operator="containsText" text="Des actions restent à engager">
      <formula>NOT(ISERROR(SEARCH("Des actions restent à engager",J21)))</formula>
    </cfRule>
    <cfRule type="containsText" dxfId="17" priority="11" stopIfTrue="1" operator="containsText" text="Engagements significatifs">
      <formula>NOT(ISERROR(SEARCH("Engagements significatifs",J21)))</formula>
    </cfRule>
  </conditionalFormatting>
  <conditionalFormatting sqref="R16:R17">
    <cfRule type="containsText" dxfId="16" priority="3" stopIfTrue="1" operator="containsText" text="Attention, deux cases cochées">
      <formula>NOT(ISERROR(SEARCH("Attention, deux cases cochées",R16)))</formula>
    </cfRule>
  </conditionalFormatting>
  <dataValidations count="1">
    <dataValidation type="list" allowBlank="1" showInputMessage="1" showErrorMessage="1" error="Merci de ne remplir que par des croix = X" sqref="H14:H17 K9:K17 Q9:Q17 H9:H11">
      <formula1>"X"</formula1>
    </dataValidation>
  </dataValidations>
  <pageMargins left="0.39370078740157483" right="0.39370078740157483" top="0.39370078740157483" bottom="0.39370078740157483" header="0.39370078740157483" footer="0.39370078740157483"/>
  <pageSetup paperSize="8" scale="91" orientation="landscape" r:id="rId1"/>
</worksheet>
</file>

<file path=xl/worksheets/sheet8.xml><?xml version="1.0" encoding="utf-8"?>
<worksheet xmlns="http://schemas.openxmlformats.org/spreadsheetml/2006/main" xmlns:r="http://schemas.openxmlformats.org/officeDocument/2006/relationships">
  <sheetPr codeName="Feuil9">
    <tabColor rgb="FF99FF33"/>
    <pageSetUpPr fitToPage="1"/>
  </sheetPr>
  <dimension ref="B1:R19"/>
  <sheetViews>
    <sheetView zoomScale="70" zoomScaleNormal="70" workbookViewId="0">
      <pane ySplit="8" topLeftCell="A9" activePane="bottomLeft" state="frozen"/>
      <selection activeCell="T9" sqref="T9"/>
      <selection pane="bottomLeft" activeCell="H20" sqref="H20"/>
    </sheetView>
  </sheetViews>
  <sheetFormatPr baseColWidth="10" defaultRowHeight="15"/>
  <cols>
    <col min="1" max="1" width="4.42578125" style="2" customWidth="1"/>
    <col min="2" max="2" width="10.7109375" style="2" customWidth="1"/>
    <col min="3" max="3" width="30.7109375" style="2" customWidth="1"/>
    <col min="4" max="4" width="1.42578125" style="2" customWidth="1"/>
    <col min="5" max="5" width="18.5703125" style="2" customWidth="1"/>
    <col min="6" max="7" width="3.7109375" style="2" customWidth="1"/>
    <col min="8" max="8" width="18.5703125" style="2" customWidth="1"/>
    <col min="9" max="10" width="3.7109375" style="2" customWidth="1"/>
    <col min="11" max="11" width="18.5703125" style="2" customWidth="1"/>
    <col min="12" max="13" width="3.7109375" style="2" customWidth="1"/>
    <col min="14" max="14" width="18.5703125" style="2" customWidth="1"/>
    <col min="15" max="16" width="3.7109375" style="2" customWidth="1"/>
    <col min="17" max="17" width="4.28515625" style="67" customWidth="1"/>
    <col min="18" max="18" width="7" style="2" customWidth="1"/>
    <col min="19" max="16384" width="11.42578125" style="2"/>
  </cols>
  <sheetData>
    <row r="1" spans="2:18" ht="18.75">
      <c r="B1" s="352" t="s">
        <v>65</v>
      </c>
      <c r="C1" s="352"/>
      <c r="D1" s="352"/>
      <c r="E1" s="352"/>
      <c r="F1" s="352"/>
      <c r="G1" s="352"/>
      <c r="H1" s="352"/>
      <c r="I1" s="352"/>
      <c r="J1" s="352"/>
      <c r="K1" s="352"/>
      <c r="L1" s="352"/>
      <c r="M1" s="352"/>
      <c r="N1" s="352"/>
      <c r="O1" s="352"/>
      <c r="P1" s="352"/>
    </row>
    <row r="2" spans="2:18" ht="3" customHeight="1"/>
    <row r="3" spans="2:18" ht="15" customHeight="1">
      <c r="E3" s="410" t="str">
        <f>IF(SUM((IF(Q9=0,"0","1")),(IF(Q10=0,"0","1")),(IF(Q11=0,"0","1")),(IF(Q12=0,"0","1")),(IF(Q13=0,"0","1")),(IF(Q14=0,"0","1")),(IF(Q15=0,"0","1")))&lt;7,"Vous n'avez pas répondu à toutes les questions, merci de vérifier avant de passer à l'étape suivante","Vous avez répondu à toutes les questions. Pensez à allez consulter la synthèse.")</f>
        <v>Vous n'avez pas répondu à toutes les questions, merci de vérifier avant de passer à l'étape suivante</v>
      </c>
      <c r="F3" s="410"/>
      <c r="G3" s="410"/>
      <c r="H3" s="410"/>
      <c r="I3" s="410"/>
      <c r="J3" s="410"/>
      <c r="K3" s="410"/>
      <c r="L3" s="410"/>
      <c r="M3" s="410"/>
      <c r="N3" s="410"/>
      <c r="O3" s="410"/>
      <c r="P3" s="410"/>
    </row>
    <row r="4" spans="2:18" ht="15" customHeight="1">
      <c r="E4" s="410"/>
      <c r="F4" s="410"/>
      <c r="G4" s="410"/>
      <c r="H4" s="410"/>
      <c r="I4" s="410"/>
      <c r="J4" s="410"/>
      <c r="K4" s="410"/>
      <c r="L4" s="410"/>
      <c r="M4" s="410"/>
      <c r="N4" s="410"/>
      <c r="O4" s="410"/>
      <c r="P4" s="410"/>
    </row>
    <row r="5" spans="2:18" ht="3" customHeight="1"/>
    <row r="6" spans="2:18" ht="15.75">
      <c r="B6" s="392" t="s">
        <v>0</v>
      </c>
      <c r="C6" s="394" t="s">
        <v>1</v>
      </c>
      <c r="D6" s="29"/>
      <c r="E6" s="404" t="s">
        <v>333</v>
      </c>
      <c r="F6" s="404"/>
      <c r="G6" s="404"/>
      <c r="H6" s="392"/>
      <c r="I6" s="392"/>
      <c r="J6" s="392"/>
      <c r="K6" s="392"/>
      <c r="L6" s="394"/>
      <c r="M6" s="394"/>
      <c r="N6" s="394"/>
      <c r="O6" s="121"/>
      <c r="P6" s="121"/>
      <c r="R6" s="341"/>
    </row>
    <row r="7" spans="2:18" ht="16.5" thickBot="1">
      <c r="B7" s="393"/>
      <c r="C7" s="395"/>
      <c r="D7" s="29"/>
      <c r="E7" s="411" t="s">
        <v>2</v>
      </c>
      <c r="F7" s="409"/>
      <c r="G7" s="409"/>
      <c r="H7" s="409" t="s">
        <v>3</v>
      </c>
      <c r="I7" s="409"/>
      <c r="J7" s="409"/>
      <c r="K7" s="409" t="s">
        <v>4</v>
      </c>
      <c r="L7" s="409"/>
      <c r="M7" s="409"/>
      <c r="N7" s="412" t="s">
        <v>5</v>
      </c>
      <c r="O7" s="413"/>
      <c r="P7" s="413"/>
      <c r="Q7" s="219"/>
      <c r="R7" s="74" t="s">
        <v>127</v>
      </c>
    </row>
    <row r="8" spans="2:18" ht="3" customHeight="1" thickBot="1">
      <c r="Q8" s="219"/>
    </row>
    <row r="9" spans="2:18" ht="48" customHeight="1">
      <c r="B9" s="406" t="s">
        <v>42</v>
      </c>
      <c r="C9" s="22" t="s">
        <v>233</v>
      </c>
      <c r="D9" s="31"/>
      <c r="E9" s="241" t="s">
        <v>51</v>
      </c>
      <c r="F9" s="242">
        <v>1</v>
      </c>
      <c r="G9" s="81"/>
      <c r="H9" s="242" t="s">
        <v>103</v>
      </c>
      <c r="I9" s="242">
        <v>2</v>
      </c>
      <c r="J9" s="81"/>
      <c r="K9" s="369" t="s">
        <v>104</v>
      </c>
      <c r="L9" s="369"/>
      <c r="M9" s="369"/>
      <c r="N9" s="369"/>
      <c r="O9" s="242">
        <v>4</v>
      </c>
      <c r="P9" s="208"/>
      <c r="Q9" s="219">
        <f>IF((SUM((IF(G9="X",1,0)),IF(J9="X",1,0),IF(M9="X",1,0),IF(P9="X",1,0)))&gt;1,"Attention vous avez coché deux cases",(SUM((IF(ISBLANK(G9),"0",F9)),(IF(ISBLANK(J9),"0",I9)),(IF(ISBLANK(M9),"0",L9)),(IF(ISBLANK(P9),"0",O9)))))</f>
        <v>0</v>
      </c>
      <c r="R9" s="204">
        <v>1</v>
      </c>
    </row>
    <row r="10" spans="2:18" ht="60">
      <c r="B10" s="407"/>
      <c r="C10" s="19" t="s">
        <v>328</v>
      </c>
      <c r="D10" s="31"/>
      <c r="E10" s="244" t="s">
        <v>6</v>
      </c>
      <c r="F10" s="245">
        <v>1</v>
      </c>
      <c r="G10" s="69"/>
      <c r="H10" s="245" t="s">
        <v>248</v>
      </c>
      <c r="I10" s="245">
        <v>2</v>
      </c>
      <c r="J10" s="69"/>
      <c r="K10" s="391" t="s">
        <v>271</v>
      </c>
      <c r="L10" s="391"/>
      <c r="M10" s="391"/>
      <c r="N10" s="391"/>
      <c r="O10" s="245">
        <v>4</v>
      </c>
      <c r="P10" s="84"/>
      <c r="Q10" s="219">
        <f t="shared" ref="Q10:Q11" si="0">IF((SUM((IF(G10="X",1,0)),IF(J10="X",1,0),IF(M10="X",1,0),IF(P10="X",1,0)))&gt;1,"Attention vous avez coché deux cases",(SUM((IF(ISBLANK(G10),"0",F10)),(IF(ISBLANK(J10),"0",I10)),(IF(ISBLANK(M10),"0",L10)),(IF(ISBLANK(P10),"0",O10)))))</f>
        <v>0</v>
      </c>
      <c r="R10" s="207">
        <v>1</v>
      </c>
    </row>
    <row r="11" spans="2:18" ht="72">
      <c r="B11" s="407"/>
      <c r="C11" s="19" t="s">
        <v>327</v>
      </c>
      <c r="D11" s="31"/>
      <c r="E11" s="383" t="s">
        <v>6</v>
      </c>
      <c r="F11" s="391"/>
      <c r="G11" s="391"/>
      <c r="H11" s="391"/>
      <c r="I11" s="245">
        <v>2</v>
      </c>
      <c r="J11" s="69"/>
      <c r="K11" s="391" t="s">
        <v>81</v>
      </c>
      <c r="L11" s="391"/>
      <c r="M11" s="391"/>
      <c r="N11" s="391"/>
      <c r="O11" s="245">
        <v>4</v>
      </c>
      <c r="P11" s="84"/>
      <c r="Q11" s="219">
        <f t="shared" si="0"/>
        <v>0</v>
      </c>
      <c r="R11" s="207">
        <v>1</v>
      </c>
    </row>
    <row r="12" spans="2:18" ht="36">
      <c r="B12" s="407"/>
      <c r="C12" s="19" t="s">
        <v>232</v>
      </c>
      <c r="D12" s="31"/>
      <c r="E12" s="244" t="s">
        <v>51</v>
      </c>
      <c r="F12" s="245">
        <v>1</v>
      </c>
      <c r="G12" s="69"/>
      <c r="H12" s="245" t="s">
        <v>103</v>
      </c>
      <c r="I12" s="245">
        <v>2</v>
      </c>
      <c r="J12" s="69"/>
      <c r="K12" s="391" t="s">
        <v>104</v>
      </c>
      <c r="L12" s="391"/>
      <c r="M12" s="391"/>
      <c r="N12" s="391"/>
      <c r="O12" s="245">
        <v>4</v>
      </c>
      <c r="P12" s="84"/>
      <c r="Q12" s="219">
        <f>IF((SUM((IF(G12="X",1,0)),IF(J12="X",1,0),IF(M12="X",1,0),IF(P12="X",1,0)))&gt;1,"Attention vous avez coché deux cases",(SUM((IF(ISBLANK(G12),"0",F12)),(IF(ISBLANK(J12),"0",I12)),(IF(ISBLANK(M12),"0",L12)),(IF(ISBLANK(P12),"0",O12)))))</f>
        <v>0</v>
      </c>
      <c r="R12" s="204">
        <v>1</v>
      </c>
    </row>
    <row r="13" spans="2:18" ht="48.75" customHeight="1" thickBot="1">
      <c r="B13" s="408"/>
      <c r="C13" s="23" t="s">
        <v>273</v>
      </c>
      <c r="D13" s="31"/>
      <c r="E13" s="190" t="s">
        <v>6</v>
      </c>
      <c r="F13" s="243">
        <v>1</v>
      </c>
      <c r="G13" s="82"/>
      <c r="H13" s="243" t="s">
        <v>274</v>
      </c>
      <c r="I13" s="243">
        <v>2</v>
      </c>
      <c r="J13" s="82"/>
      <c r="K13" s="378" t="s">
        <v>275</v>
      </c>
      <c r="L13" s="378"/>
      <c r="M13" s="378"/>
      <c r="N13" s="378"/>
      <c r="O13" s="243">
        <v>4</v>
      </c>
      <c r="P13" s="209"/>
      <c r="Q13" s="246">
        <f>IF((SUM((IF(G13="X",1,0)),IF(J13="X",1,0),IF(M13="X",1,0),IF(P13="X",1,0)))&gt;1,"Attention vous avez coché deux cases",(SUM((IF(ISBLANK(G13),"0",F13)),(IF(ISBLANK(J13),"0",I13)),(IF(ISBLANK(M13),"0",L13)),(IF(ISBLANK(P13),"0",O13)))))</f>
        <v>0</v>
      </c>
      <c r="R13" s="246">
        <v>1</v>
      </c>
    </row>
    <row r="14" spans="2:18" ht="36" customHeight="1">
      <c r="B14" s="399" t="s">
        <v>44</v>
      </c>
      <c r="C14" s="22" t="s">
        <v>118</v>
      </c>
      <c r="D14" s="140"/>
      <c r="E14" s="276" t="s">
        <v>6</v>
      </c>
      <c r="F14" s="277">
        <v>1</v>
      </c>
      <c r="G14" s="103"/>
      <c r="H14" s="277" t="s">
        <v>120</v>
      </c>
      <c r="I14" s="277">
        <v>2</v>
      </c>
      <c r="J14" s="81"/>
      <c r="K14" s="369" t="s">
        <v>119</v>
      </c>
      <c r="L14" s="369"/>
      <c r="M14" s="369"/>
      <c r="N14" s="369"/>
      <c r="O14" s="277">
        <v>4</v>
      </c>
      <c r="P14" s="83"/>
      <c r="Q14" s="279">
        <f>IF((SUM((IF(G14="X",1,0)),IF(J14="X",1,0),IF(M14="X",1,0),IF(P14="X",1,0)))&gt;1,"Attention vous avez coché deux cases",(SUM((IF(ISBLANK(G14),"0",F14)),(IF(ISBLANK(J14),"0",I14)),(IF(ISBLANK(M14),"0",L14)),(IF(ISBLANK(P14),"0",O14)))))</f>
        <v>0</v>
      </c>
      <c r="R14" s="204">
        <v>1</v>
      </c>
    </row>
    <row r="15" spans="2:18" ht="36.75" customHeight="1" thickBot="1">
      <c r="B15" s="402"/>
      <c r="C15" s="23" t="s">
        <v>250</v>
      </c>
      <c r="D15" s="123"/>
      <c r="E15" s="471" t="s">
        <v>95</v>
      </c>
      <c r="F15" s="378"/>
      <c r="G15" s="378"/>
      <c r="H15" s="378"/>
      <c r="I15" s="278">
        <v>2</v>
      </c>
      <c r="J15" s="82"/>
      <c r="K15" s="378" t="s">
        <v>96</v>
      </c>
      <c r="L15" s="378"/>
      <c r="M15" s="378"/>
      <c r="N15" s="378"/>
      <c r="O15" s="278">
        <v>4</v>
      </c>
      <c r="P15" s="71"/>
      <c r="Q15" s="142">
        <f>IF((SUM((IF(G15="X",1,0)),IF(J15="X",1,0),IF(M15="X",1,0),IF(P15="X",1,0)))&gt;1,"Attention, deux cases cochées",(SUM((IF(ISBLANK(G15),"0",F15)),(IF(ISBLANK(J15),"0",I15)),(IF(ISBLANK(M15),"0",L15)),(IF(ISBLANK(P15),"0",O15)))))</f>
        <v>0</v>
      </c>
      <c r="R15" s="204">
        <v>1</v>
      </c>
    </row>
    <row r="16" spans="2:18">
      <c r="B16" s="37"/>
      <c r="C16" s="38"/>
      <c r="D16" s="35"/>
      <c r="E16" s="39"/>
      <c r="F16" s="39"/>
      <c r="G16" s="39"/>
      <c r="H16" s="39"/>
      <c r="I16" s="39"/>
      <c r="J16" s="39"/>
      <c r="K16" s="39"/>
      <c r="L16" s="39"/>
      <c r="M16" s="39"/>
      <c r="N16" s="39"/>
      <c r="O16" s="39"/>
      <c r="P16" s="39"/>
      <c r="Q16" s="36"/>
      <c r="R16" s="114"/>
    </row>
    <row r="17" spans="2:18" ht="15.75">
      <c r="B17" s="37"/>
      <c r="C17" s="38"/>
      <c r="D17" s="35"/>
      <c r="E17" s="39"/>
      <c r="F17" s="39"/>
      <c r="G17" s="39"/>
      <c r="H17" s="377" t="s">
        <v>63</v>
      </c>
      <c r="I17" s="377"/>
      <c r="J17" s="377"/>
      <c r="K17" s="377"/>
      <c r="L17" s="39"/>
      <c r="M17" s="39"/>
      <c r="N17" s="39"/>
      <c r="O17" s="39"/>
      <c r="P17" s="39"/>
      <c r="Q17" s="36"/>
      <c r="R17" s="142">
        <f>SUM(R9:R15)</f>
        <v>7</v>
      </c>
    </row>
    <row r="18" spans="2:18" ht="15" customHeight="1">
      <c r="B18" s="40"/>
      <c r="C18" s="40"/>
      <c r="D18" s="40"/>
      <c r="E18" s="385" t="s">
        <v>337</v>
      </c>
      <c r="F18" s="385"/>
      <c r="G18" s="385"/>
      <c r="H18" s="379">
        <f>SUM(Q9:Q15)</f>
        <v>0</v>
      </c>
      <c r="I18" s="362" t="str">
        <f>IF(H18&gt;=16,"Engagements significatifs","Des actions restent à engager")</f>
        <v>Des actions restent à engager</v>
      </c>
      <c r="J18" s="363"/>
      <c r="K18" s="364"/>
      <c r="L18" s="40"/>
      <c r="M18" s="40"/>
      <c r="N18" s="40"/>
      <c r="O18" s="40"/>
      <c r="P18" s="40"/>
    </row>
    <row r="19" spans="2:18" ht="15" customHeight="1">
      <c r="E19" s="386"/>
      <c r="F19" s="386"/>
      <c r="G19" s="386"/>
      <c r="H19" s="380"/>
      <c r="I19" s="365"/>
      <c r="J19" s="366"/>
      <c r="K19" s="367"/>
    </row>
  </sheetData>
  <sheetProtection selectLockedCells="1"/>
  <mergeCells count="25">
    <mergeCell ref="R6"/>
    <mergeCell ref="B1:P1"/>
    <mergeCell ref="K7:M7"/>
    <mergeCell ref="H7:J7"/>
    <mergeCell ref="B6:B7"/>
    <mergeCell ref="E3:P4"/>
    <mergeCell ref="C6:C7"/>
    <mergeCell ref="E6:N6"/>
    <mergeCell ref="E7:G7"/>
    <mergeCell ref="N7:P7"/>
    <mergeCell ref="K12:N12"/>
    <mergeCell ref="K13:N13"/>
    <mergeCell ref="H17:K17"/>
    <mergeCell ref="E18:G19"/>
    <mergeCell ref="H18:H19"/>
    <mergeCell ref="I18:K19"/>
    <mergeCell ref="B9:B13"/>
    <mergeCell ref="B14:B15"/>
    <mergeCell ref="K9:N9"/>
    <mergeCell ref="E15:H15"/>
    <mergeCell ref="K15:N15"/>
    <mergeCell ref="K10:N10"/>
    <mergeCell ref="E11:H11"/>
    <mergeCell ref="K14:N14"/>
    <mergeCell ref="K11:N11"/>
  </mergeCells>
  <conditionalFormatting sqref="R17 Q16:Q18 Q9:R15">
    <cfRule type="containsText" dxfId="13" priority="17" stopIfTrue="1" operator="containsText" text="Attention, deux cases cochées">
      <formula>NOT(ISERROR(SEARCH("Attention, deux cases cochées",Q9)))</formula>
    </cfRule>
  </conditionalFormatting>
  <conditionalFormatting sqref="I18:I19">
    <cfRule type="containsText" dxfId="12" priority="15" stopIfTrue="1" operator="containsText" text="Des actions restent à engager">
      <formula>NOT(ISERROR(SEARCH("Des actions restent à engager",I18)))</formula>
    </cfRule>
    <cfRule type="containsText" dxfId="11" priority="16" stopIfTrue="1" operator="containsText" text="Engagements significatifs">
      <formula>NOT(ISERROR(SEARCH("Engagements significatifs",I18)))</formula>
    </cfRule>
  </conditionalFormatting>
  <conditionalFormatting sqref="E3:P4">
    <cfRule type="containsText" dxfId="10" priority="13" stopIfTrue="1" operator="containsText" text="Vous avez répondu à toutes les questions. Pensez à allez consulter la synthèse.">
      <formula>NOT(ISERROR(SEARCH("Vous avez répondu à toutes les questions. Pensez à allez consulter la synthèse.",E3)))</formula>
    </cfRule>
    <cfRule type="containsText" dxfId="9" priority="14"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R9:R15">
    <cfRule type="cellIs" dxfId="8" priority="7" operator="equal">
      <formula>1</formula>
    </cfRule>
  </conditionalFormatting>
  <conditionalFormatting sqref="Q9:R13 Q14">
    <cfRule type="containsText" dxfId="7" priority="5" stopIfTrue="1" operator="containsText" text="Attention vous avez coché deux cases">
      <formula>NOT(ISERROR(SEARCH("Attention vous avez coché deux cases",Q9)))</formula>
    </cfRule>
  </conditionalFormatting>
  <dataValidations count="1">
    <dataValidation type="list" allowBlank="1" showInputMessage="1" showErrorMessage="1" error="Merci de ne remplir que par des croix = X" sqref="G9:G10 P9:P15 J9:J15 G12:G14">
      <formula1>"X"</formula1>
    </dataValidation>
  </dataValidations>
  <pageMargins left="0.39370078740157483" right="0.39370078740157483" top="0.39370078740157483" bottom="0.39370078740157483" header="0.39370078740157483" footer="0.39370078740157483"/>
  <pageSetup paperSize="8" scale="90" orientation="landscape" r:id="rId1"/>
</worksheet>
</file>

<file path=xl/worksheets/sheet9.xml><?xml version="1.0" encoding="utf-8"?>
<worksheet xmlns="http://schemas.openxmlformats.org/spreadsheetml/2006/main" xmlns:r="http://schemas.openxmlformats.org/officeDocument/2006/relationships">
  <sheetPr codeName="Feuil2">
    <tabColor theme="5" tint="0.39997558519241921"/>
    <pageSetUpPr fitToPage="1"/>
  </sheetPr>
  <dimension ref="B2:S13"/>
  <sheetViews>
    <sheetView tabSelected="1" topLeftCell="B1" zoomScale="90" zoomScaleNormal="90" workbookViewId="0">
      <selection activeCell="T13" sqref="T13"/>
    </sheetView>
  </sheetViews>
  <sheetFormatPr baseColWidth="10" defaultRowHeight="18.75"/>
  <cols>
    <col min="1" max="1" width="3.42578125" style="5" customWidth="1"/>
    <col min="2" max="2" width="18" style="5" customWidth="1"/>
    <col min="3" max="3" width="9.28515625" style="90" customWidth="1"/>
    <col min="4" max="4" width="29.7109375" style="5" customWidth="1"/>
    <col min="5" max="5" width="0.85546875" style="5" customWidth="1"/>
    <col min="6" max="6" width="18" style="5" customWidth="1"/>
    <col min="7" max="7" width="8" style="90" customWidth="1"/>
    <col min="8" max="8" width="29.7109375" style="5" customWidth="1"/>
    <col min="9" max="10" width="5.7109375" style="5" customWidth="1"/>
    <col min="11" max="11" width="16.7109375" style="5" customWidth="1"/>
    <col min="12" max="14" width="6.140625" style="5" customWidth="1"/>
    <col min="15" max="15" width="1" style="5" customWidth="1"/>
    <col min="16" max="16" width="16.7109375" style="5" customWidth="1"/>
    <col min="17" max="19" width="6.140625" style="5" customWidth="1"/>
    <col min="20" max="16384" width="11.42578125" style="5"/>
  </cols>
  <sheetData>
    <row r="2" spans="2:19">
      <c r="B2" s="421" t="s">
        <v>339</v>
      </c>
      <c r="C2" s="421"/>
      <c r="D2" s="421"/>
      <c r="E2" s="421"/>
      <c r="F2" s="421"/>
      <c r="G2" s="421"/>
      <c r="H2" s="421"/>
      <c r="I2" s="85"/>
      <c r="K2" s="419" t="s">
        <v>340</v>
      </c>
      <c r="L2" s="419"/>
      <c r="M2" s="419"/>
      <c r="N2" s="419"/>
      <c r="O2" s="419"/>
      <c r="P2" s="419"/>
      <c r="Q2" s="419"/>
      <c r="R2" s="419"/>
      <c r="S2" s="419"/>
    </row>
    <row r="3" spans="2:19" ht="5.25" customHeight="1">
      <c r="B3" s="42"/>
      <c r="C3" s="86"/>
      <c r="D3" s="42"/>
      <c r="E3" s="42"/>
      <c r="F3" s="42"/>
      <c r="G3" s="86"/>
      <c r="H3" s="42"/>
      <c r="I3" s="85"/>
      <c r="J3" s="115"/>
      <c r="K3" s="87"/>
      <c r="L3" s="87"/>
      <c r="M3" s="87"/>
      <c r="N3" s="87"/>
      <c r="O3" s="87"/>
      <c r="P3" s="87"/>
      <c r="Q3" s="87"/>
      <c r="R3" s="87"/>
      <c r="S3" s="87"/>
    </row>
    <row r="4" spans="2:19" ht="30.75" customHeight="1">
      <c r="B4" s="420" t="s">
        <v>80</v>
      </c>
      <c r="C4" s="420"/>
      <c r="D4" s="420"/>
      <c r="E4" s="88"/>
      <c r="F4" s="420" t="s">
        <v>71</v>
      </c>
      <c r="G4" s="420"/>
      <c r="H4" s="420"/>
      <c r="J4" s="115"/>
      <c r="K4" s="422" t="s">
        <v>70</v>
      </c>
      <c r="L4" s="422"/>
      <c r="M4" s="422"/>
      <c r="N4" s="422"/>
      <c r="O4" s="89"/>
      <c r="P4" s="422" t="s">
        <v>71</v>
      </c>
      <c r="Q4" s="422"/>
      <c r="R4" s="422"/>
      <c r="S4" s="422"/>
    </row>
    <row r="5" spans="2:19" ht="12.75" customHeight="1" thickBot="1">
      <c r="J5" s="115"/>
      <c r="K5" s="87"/>
      <c r="L5" s="87" t="s">
        <v>76</v>
      </c>
      <c r="M5" s="87" t="s">
        <v>78</v>
      </c>
      <c r="N5" s="87" t="s">
        <v>77</v>
      </c>
      <c r="O5" s="87"/>
      <c r="P5" s="87"/>
      <c r="Q5" s="87" t="s">
        <v>76</v>
      </c>
      <c r="R5" s="87" t="s">
        <v>78</v>
      </c>
      <c r="S5" s="87" t="s">
        <v>77</v>
      </c>
    </row>
    <row r="6" spans="2:19" s="91" customFormat="1" ht="65.25" customHeight="1">
      <c r="B6" s="95" t="s">
        <v>73</v>
      </c>
      <c r="C6" s="96">
        <f>'1. Economie'!I22</f>
        <v>0</v>
      </c>
      <c r="D6" s="26" t="str">
        <f>IF(('1. Economie'!F3)="Vous n'avez pas répondu à toutes les questions, merci de vérifier avant de passer à l'étape suivante","Vous n'avez pas répondu à toutes les questions de ce principe !",IF(C6&lt;=15,"Des effort importants sont à fournir sur ce principe",(IF(C6&lt;29,"Quelques efforts restent à fournir sur ce principe",(IF(C6&lt;=43,"Vous avez atteint un niveau d'engagements suffisant pour la démarche, quelques efforts sont encore possibles",(IF(C6=44,"Vous avez atteint le niveau d'engagements maximum théorique de la démarche!",""))))))))</f>
        <v>Vous n'avez pas répondu à toutes les questions de ce principe !</v>
      </c>
      <c r="F6" s="95" t="s">
        <v>74</v>
      </c>
      <c r="G6" s="96">
        <f>'6. Compo. éduc.'!I21</f>
        <v>0</v>
      </c>
      <c r="H6" s="26" t="str">
        <f>IF(('6. Compo. éduc.'!F3)="Vous n'avez pas répondu à toutes les questions, merci de vérifier avant de passer à l'étape suivante","Vous n'avez pas répondu à toutes les questions de ce principe !",IF(G6&lt;=13,"Des effort importants sont à fournir sur ce principe",(IF(G6&lt;19,"Quelques efforts restent à fournir sur ce principe",(IF(G6&lt;=27,"Vous avez atteint un niveau d'engagements suffisant pour la démarche, quelques efforts sont encore possibles",(IF(G6=28,"Vous avez atteint le niveau d'engagements maximum théorique de la démarche!",""))))))))</f>
        <v>Vous n'avez pas répondu à toutes les questions de ce principe !</v>
      </c>
      <c r="J6" s="414" t="s">
        <v>87</v>
      </c>
      <c r="K6" s="92" t="s">
        <v>73</v>
      </c>
      <c r="L6" s="108">
        <v>0</v>
      </c>
      <c r="M6" s="108">
        <v>29</v>
      </c>
      <c r="N6" s="109">
        <v>44</v>
      </c>
      <c r="O6" s="93"/>
      <c r="P6" s="92" t="s">
        <v>74</v>
      </c>
      <c r="Q6" s="108">
        <v>0</v>
      </c>
      <c r="R6" s="108">
        <v>24</v>
      </c>
      <c r="S6" s="109">
        <v>36</v>
      </c>
    </row>
    <row r="7" spans="2:19" s="91" customFormat="1" ht="65.25" customHeight="1">
      <c r="B7" s="97" t="s">
        <v>72</v>
      </c>
      <c r="C7" s="98">
        <f>'2. Enviro.'!H47</f>
        <v>0</v>
      </c>
      <c r="D7" s="19" t="str">
        <f>IF(('2. Enviro.'!E3)="Vous n'avez pas répondu à toutes les questions, merci de vérifier avant de passer à l'étape suivante","Vous n'avez pas répondu à toutes les questions de ce principe !",IF(C7&lt;=21,"Des effort importants sont à fournir sur ce principe",(IF(C7&lt;32,"Quelques efforts restent à fournir sur ce principe",(IF(C7&lt;=47,"Vous avez atteint un niveau d'engagements suffisant pour la démarche, quelques efforts sont encore possibles",(IF(C7=48,"Vous avez atteint le niveau d'engagements maximum théorique de la démarche!",""))))))))</f>
        <v>Vous n'avez pas répondu à toutes les questions de ce principe !</v>
      </c>
      <c r="F7" s="99" t="s">
        <v>75</v>
      </c>
      <c r="G7" s="100">
        <f>'7. Média. envi.'!H18</f>
        <v>0</v>
      </c>
      <c r="H7" s="27" t="str">
        <f>IF(('7. Média. envi.'!E3)="Vous n'avez pas répondu à toutes les questions, merci de vérifier avant de passer à l'étape suivante","Vous n'avez pas répondu à toutes les questions de ce principe !",IF(G7&lt;=9,"Des effort importants sont à fournir sur ce principe",(IF(G7&lt;=18,"Quelques efforts restent à fournir sur ce principe",(IF(G7&lt;=27,"Vous avez atteint un niveau d'engagements suffisant pour la démarche, quelques efforts sont encore possibles",(IF(G7=28,"Vous avez atteint le niveau d'engagements maximum théorique de la démarche!",""))))))))</f>
        <v>Vous n'avez pas répondu à toutes les questions de ce principe !</v>
      </c>
      <c r="J7" s="415"/>
      <c r="K7" s="92" t="s">
        <v>72</v>
      </c>
      <c r="L7" s="110">
        <v>0</v>
      </c>
      <c r="M7" s="110">
        <v>84</v>
      </c>
      <c r="N7" s="111">
        <v>140</v>
      </c>
      <c r="O7" s="93"/>
      <c r="P7" s="92" t="s">
        <v>75</v>
      </c>
      <c r="Q7" s="112">
        <v>0</v>
      </c>
      <c r="R7" s="112">
        <v>18</v>
      </c>
      <c r="S7" s="113">
        <v>28</v>
      </c>
    </row>
    <row r="8" spans="2:19" s="91" customFormat="1" ht="65.25" customHeight="1">
      <c r="B8" s="97" t="s">
        <v>33</v>
      </c>
      <c r="C8" s="98">
        <f>'3. Soli. soc.'!H17</f>
        <v>0</v>
      </c>
      <c r="D8" s="19" t="str">
        <f>IF(('3. Soli. soc.'!E3)="Vous n'avez pas répondu à toutes les questions, merci de vérifier avant de passer à l'étape suivante","Vous n'avez pas répondu à toutes les questions de ce principe !",IF(C8&lt;=8,"Des effort importants sont à fournir sur ce principe",(IF(C8&lt;=16,"Quelques efforts restent à fournir sur ce principe",(IF(C8&lt;=25,"Vous avez atteint un niveau d'engagements suffisant pour la démarche, quelques efforts sont encore possibles",(IF(C8=26,"Vous avez atteint le niveau d'engagements maximum théorique de la démarche!",""))))))))</f>
        <v>Vous n'avez pas répondu à toutes les questions de ce principe !</v>
      </c>
      <c r="G8" s="94"/>
      <c r="J8" s="415"/>
      <c r="K8" s="92" t="s">
        <v>33</v>
      </c>
      <c r="L8" s="110">
        <v>0</v>
      </c>
      <c r="M8" s="110">
        <v>16</v>
      </c>
      <c r="N8" s="111">
        <v>24</v>
      </c>
      <c r="O8" s="93"/>
      <c r="P8" s="93"/>
      <c r="Q8" s="93"/>
      <c r="R8" s="93"/>
      <c r="S8" s="93"/>
    </row>
    <row r="9" spans="2:19" s="91" customFormat="1" ht="65.25" customHeight="1">
      <c r="B9" s="97" t="s">
        <v>34</v>
      </c>
      <c r="C9" s="98">
        <f>'4. Gouv.'!H19</f>
        <v>0</v>
      </c>
      <c r="D9" s="19" t="str">
        <f>IF(('4. Gouv.'!E3)="Vous n'avez pas répondu à toutes les questions, merci de vérifier avant de passer à l'étape suivante","Vous n'avez pas répondu à toutes les questions de ce principe !",IF(C9&lt;=9,"Des effort importants sont à fournir sur ce principe",(IF(C9&lt;=18,"Quelques efforts restent à fournir sur ce principe",(IF(C9&lt;=27,"Vous avez atteint un niveau d'engagements suffisant pour la démarche, quelques efforts sont encore possibles",(IF(C9=28,"Vous avez atteint le niveau d'engagements maximum théorique de la démarche!",""))))))))</f>
        <v>Vous n'avez pas répondu à toutes les questions de ce principe !</v>
      </c>
      <c r="G9" s="94"/>
      <c r="J9" s="415"/>
      <c r="K9" s="92" t="s">
        <v>34</v>
      </c>
      <c r="L9" s="110">
        <v>0</v>
      </c>
      <c r="M9" s="110">
        <v>18</v>
      </c>
      <c r="N9" s="111">
        <v>28</v>
      </c>
      <c r="O9" s="93"/>
      <c r="P9" s="93"/>
      <c r="Q9" s="93"/>
      <c r="R9" s="93"/>
      <c r="S9" s="93"/>
    </row>
    <row r="10" spans="2:19" s="91" customFormat="1" ht="65.25" customHeight="1" thickBot="1">
      <c r="B10" s="99" t="s">
        <v>36</v>
      </c>
      <c r="C10" s="98">
        <f>'5. Validité'!H14</f>
        <v>0</v>
      </c>
      <c r="D10" s="19" t="str">
        <f>IF(('5. Validité'!E3)="Vous n'avez pas répondu à toutes les questions, merci de vérifier avant de passer à l'étape suivante","Vous n'avez pas répondu à toutes les questions de ce principe !",IF(C10&lt;=2,"Des effort importants sont à fournir sur ce principe",(IF(C10&lt;=4,"Quelques efforts restent à fournir sur ce principe",(IF(C10&lt;=7,"Vous avez atteint un niveau d'engagements suffisant pour la démarche, quelques efforts sont encore possibles",(IF(C10=8,"Vous avez atteint le niveau d'engagements maximum théorique de la démarche!",""))))))))</f>
        <v>Vous n'avez pas répondu à toutes les questions de ce principe !</v>
      </c>
      <c r="G10" s="94"/>
      <c r="J10" s="416"/>
      <c r="K10" s="92" t="s">
        <v>36</v>
      </c>
      <c r="L10" s="112">
        <v>0</v>
      </c>
      <c r="M10" s="112">
        <v>4</v>
      </c>
      <c r="N10" s="113">
        <v>8</v>
      </c>
      <c r="O10" s="93"/>
      <c r="P10" s="93"/>
      <c r="Q10" s="93"/>
      <c r="R10" s="93"/>
      <c r="S10" s="93"/>
    </row>
    <row r="12" spans="2:19" ht="18.75" customHeight="1">
      <c r="B12" s="469" t="s">
        <v>341</v>
      </c>
      <c r="C12" s="469"/>
      <c r="D12" s="469"/>
      <c r="E12" s="101"/>
      <c r="F12" s="101"/>
      <c r="G12" s="101"/>
      <c r="H12" s="101"/>
      <c r="L12" s="5" t="s">
        <v>76</v>
      </c>
      <c r="M12" s="5" t="s">
        <v>78</v>
      </c>
      <c r="N12" s="5" t="s">
        <v>77</v>
      </c>
    </row>
    <row r="13" spans="2:19" ht="33" customHeight="1">
      <c r="B13" s="95" t="s">
        <v>338</v>
      </c>
      <c r="C13" s="96">
        <f>SUM(C6:C10,G6:G7)</f>
        <v>0</v>
      </c>
      <c r="D13" s="417"/>
      <c r="E13" s="417"/>
      <c r="F13" s="417"/>
      <c r="G13" s="417"/>
      <c r="H13" s="418"/>
      <c r="K13" s="107" t="s">
        <v>331</v>
      </c>
      <c r="L13" s="137">
        <v>0</v>
      </c>
      <c r="M13" s="137">
        <f>SUM(M6:M10,R6:R7)</f>
        <v>193</v>
      </c>
      <c r="N13" s="139">
        <f>SUM(N6:N10,S6:S7)</f>
        <v>308</v>
      </c>
    </row>
  </sheetData>
  <mergeCells count="8">
    <mergeCell ref="K2:S2"/>
    <mergeCell ref="F4:H4"/>
    <mergeCell ref="B2:H2"/>
    <mergeCell ref="P4:S4"/>
    <mergeCell ref="B4:D4"/>
    <mergeCell ref="K4:N4"/>
    <mergeCell ref="J6:J10"/>
    <mergeCell ref="D13:H13"/>
  </mergeCells>
  <conditionalFormatting sqref="E8">
    <cfRule type="colorScale" priority="15">
      <colorScale>
        <cfvo type="min" val="0"/>
        <cfvo type="percentile" val="50"/>
        <cfvo type="max" val="0"/>
        <color rgb="FF5A8AC6"/>
        <color rgb="FFFFEB84"/>
        <color rgb="FFF8696B"/>
      </colorScale>
    </cfRule>
  </conditionalFormatting>
  <conditionalFormatting sqref="C6:D6 D7:D10">
    <cfRule type="iconSet" priority="11">
      <iconSet iconSet="3Symbols">
        <cfvo type="percent" val="0"/>
        <cfvo type="num" val="20"/>
        <cfvo type="num" val="29"/>
      </iconSet>
    </cfRule>
  </conditionalFormatting>
  <conditionalFormatting sqref="O8">
    <cfRule type="colorScale" priority="18">
      <colorScale>
        <cfvo type="min" val="0"/>
        <cfvo type="percentile" val="50"/>
        <cfvo type="max" val="0"/>
        <color rgb="FF5A8AC6"/>
        <color rgb="FFFFEB84"/>
        <color rgb="FFF8696B"/>
      </colorScale>
    </cfRule>
  </conditionalFormatting>
  <conditionalFormatting sqref="C7">
    <cfRule type="iconSet" priority="10">
      <iconSet iconSet="3Symbols">
        <cfvo type="percent" val="0"/>
        <cfvo type="num" val="60"/>
        <cfvo type="num" val="84"/>
      </iconSet>
    </cfRule>
  </conditionalFormatting>
  <conditionalFormatting sqref="C8:C9">
    <cfRule type="iconSet" priority="9">
      <iconSet iconSet="3Symbols">
        <cfvo type="percent" val="0"/>
        <cfvo type="num" val="12"/>
        <cfvo type="num" val="18"/>
      </iconSet>
    </cfRule>
  </conditionalFormatting>
  <conditionalFormatting sqref="G6:G7">
    <cfRule type="iconSet" priority="8">
      <iconSet iconSet="3Symbols">
        <cfvo type="percent" val="0"/>
        <cfvo type="num" val="12"/>
        <cfvo type="num" val="18"/>
      </iconSet>
    </cfRule>
  </conditionalFormatting>
  <conditionalFormatting sqref="C13">
    <cfRule type="iconSet" priority="7">
      <iconSet iconSet="3Symbols">
        <cfvo type="percent" val="0"/>
        <cfvo type="num" val="135"/>
        <cfvo type="num" val="193"/>
      </iconSet>
    </cfRule>
  </conditionalFormatting>
  <conditionalFormatting sqref="C10">
    <cfRule type="iconSet" priority="6">
      <iconSet iconSet="3Symbols">
        <cfvo type="percent" val="0"/>
        <cfvo type="num" val="4"/>
        <cfvo type="num" val="6"/>
      </iconSet>
    </cfRule>
  </conditionalFormatting>
  <conditionalFormatting sqref="D6">
    <cfRule type="containsText" dxfId="4" priority="3" stopIfTrue="1" operator="containsText" text="Vous n'avez pas répondu à toutes les questions de ce principe !">
      <formula>NOT(ISERROR(SEARCH("Vous n'avez pas répondu à toutes les questions de ce principe !",D6)))</formula>
    </cfRule>
  </conditionalFormatting>
  <conditionalFormatting sqref="D7:D10 H6:H7">
    <cfRule type="cellIs" dxfId="3" priority="2" stopIfTrue="1" operator="equal">
      <formula>"Vous n'avez pas répondu à toutes les questions de ce principe !"</formula>
    </cfRule>
  </conditionalFormatting>
  <pageMargins left="0.39370078740157483" right="0.39370078740157483" top="0.39370078740157483" bottom="0.39370078740157483" header="0.39370078740157483" footer="0.39370078740157483"/>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9</vt:i4>
      </vt:variant>
    </vt:vector>
  </HeadingPairs>
  <TitlesOfParts>
    <vt:vector size="19" baseType="lpstr">
      <vt:lpstr>Tutorial</vt:lpstr>
      <vt:lpstr>1. Economie</vt:lpstr>
      <vt:lpstr>2. Enviro.</vt:lpstr>
      <vt:lpstr>3. Soli. soc.</vt:lpstr>
      <vt:lpstr>4. Gouv.</vt:lpstr>
      <vt:lpstr>5. Validité</vt:lpstr>
      <vt:lpstr>6. Compo. éduc.</vt:lpstr>
      <vt:lpstr>7. Média. envi.</vt:lpstr>
      <vt:lpstr>Synth. 1.1</vt:lpstr>
      <vt:lpstr>Synth. 1.2</vt:lpstr>
      <vt:lpstr>'1. Economie'!Zone_d_impression</vt:lpstr>
      <vt:lpstr>'2. Enviro.'!Zone_d_impression</vt:lpstr>
      <vt:lpstr>'3. Soli. soc.'!Zone_d_impression</vt:lpstr>
      <vt:lpstr>'4. Gouv.'!Zone_d_impression</vt:lpstr>
      <vt:lpstr>'5. Validité'!Zone_d_impression</vt:lpstr>
      <vt:lpstr>'6. Compo. éduc.'!Zone_d_impression</vt:lpstr>
      <vt:lpstr>'7. Média. envi.'!Zone_d_impression</vt:lpstr>
      <vt:lpstr>'Synth. 1.2'!Zone_d_impression</vt:lpstr>
      <vt:lpstr>Tutorial!Zone_d_impression</vt:lpstr>
    </vt:vector>
  </TitlesOfParts>
  <Company>CRT Rhone Alpes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mathieu.maisonnasse</dc:creator>
  <cp:lastModifiedBy>mathieu.maisonnasse</cp:lastModifiedBy>
  <cp:lastPrinted>2011-03-11T07:47:37Z</cp:lastPrinted>
  <dcterms:created xsi:type="dcterms:W3CDTF">2008-03-25T13:39:56Z</dcterms:created>
  <dcterms:modified xsi:type="dcterms:W3CDTF">2011-03-16T09:31:47Z</dcterms:modified>
</cp:coreProperties>
</file>