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-2565" yWindow="135" windowWidth="15600" windowHeight="7230" tabRatio="902" activeTab="8"/>
  </bookViews>
  <sheets>
    <sheet name="Tutorial" sheetId="16" r:id="rId1"/>
    <sheet name="1. Economie" sheetId="8" r:id="rId2"/>
    <sheet name="2. Enviro." sheetId="9" r:id="rId3"/>
    <sheet name="3. Soli. soc." sheetId="10" r:id="rId4"/>
    <sheet name="4. Gouv." sheetId="11" r:id="rId5"/>
    <sheet name="5. Validité" sheetId="12" r:id="rId6"/>
    <sheet name="6. Compo. éduc." sheetId="13" r:id="rId7"/>
    <sheet name="7. Média. envi." sheetId="14" r:id="rId8"/>
    <sheet name="Synth. 1.1" sheetId="15" r:id="rId9"/>
    <sheet name="Synth. 1.2" sheetId="18" r:id="rId10"/>
  </sheets>
  <definedNames>
    <definedName name="_xlnm.Print_Area" localSheetId="1">'1. Economie'!$B$1:$R$20</definedName>
    <definedName name="_xlnm.Print_Area" localSheetId="2">'2. Enviro.'!$B$1:$P$32</definedName>
    <definedName name="_xlnm.Print_Area" localSheetId="3">'3. Soli. soc.'!$B$1:$Q$18</definedName>
    <definedName name="_xlnm.Print_Area" localSheetId="4">'4. Gouv.'!$B$1:$Q$21</definedName>
    <definedName name="_xlnm.Print_Area" localSheetId="5">'5. Validité'!$B$1:$Q$17</definedName>
    <definedName name="_xlnm.Print_Area" localSheetId="6">'6. Compo. éduc.'!$B$1:$R$22</definedName>
    <definedName name="_xlnm.Print_Area" localSheetId="7">'7. Média. envi.'!$B$1:$Q$20</definedName>
    <definedName name="_xlnm.Print_Area" localSheetId="9">'Synth. 1.2'!$B$1:$M$76</definedName>
    <definedName name="_xlnm.Print_Area" localSheetId="0">Tutorial!$B$1:$T$25</definedName>
  </definedNames>
  <calcPr calcId="125725"/>
</workbook>
</file>

<file path=xl/calcChain.xml><?xml version="1.0" encoding="utf-8"?>
<calcChain xmlns="http://schemas.openxmlformats.org/spreadsheetml/2006/main">
  <c r="H14" i="12"/>
  <c r="C74" i="18"/>
  <c r="G6" i="15"/>
  <c r="H7"/>
  <c r="H6"/>
  <c r="I20" i="13"/>
  <c r="D10" i="15"/>
  <c r="D9"/>
  <c r="I19" i="11"/>
  <c r="H19"/>
  <c r="I23" i="8"/>
  <c r="J23" s="1"/>
  <c r="H36" i="9"/>
  <c r="I36" s="1"/>
  <c r="H17" i="10"/>
  <c r="I17" s="1"/>
  <c r="D8" i="15"/>
  <c r="E3" i="10"/>
  <c r="D7" i="15"/>
  <c r="D6"/>
  <c r="F3" i="8"/>
  <c r="N13" i="15"/>
  <c r="M13"/>
  <c r="Q17" i="9"/>
  <c r="G27" i="18" s="1"/>
  <c r="H27" s="1"/>
  <c r="G74"/>
  <c r="H74" s="1"/>
  <c r="G75"/>
  <c r="H75" s="1"/>
  <c r="G76"/>
  <c r="H76" s="1"/>
  <c r="C71"/>
  <c r="D72"/>
  <c r="D73"/>
  <c r="D74"/>
  <c r="D75"/>
  <c r="D76"/>
  <c r="D71"/>
  <c r="R10" i="13"/>
  <c r="G63" i="18" s="1"/>
  <c r="H63" s="1"/>
  <c r="R11" i="13"/>
  <c r="G64" i="18" s="1"/>
  <c r="H64" s="1"/>
  <c r="R12" i="13"/>
  <c r="G65" i="18" s="1"/>
  <c r="H65" s="1"/>
  <c r="R13" i="13"/>
  <c r="G66" i="18" s="1"/>
  <c r="H66" s="1"/>
  <c r="R14" i="13"/>
  <c r="G67" i="18" s="1"/>
  <c r="H67" s="1"/>
  <c r="R15" i="13"/>
  <c r="R16"/>
  <c r="G69" i="18" s="1"/>
  <c r="H69" s="1"/>
  <c r="G68"/>
  <c r="H68" s="1"/>
  <c r="C68"/>
  <c r="C62"/>
  <c r="D63"/>
  <c r="D64"/>
  <c r="D65"/>
  <c r="D66"/>
  <c r="D67"/>
  <c r="D68"/>
  <c r="D69"/>
  <c r="D62"/>
  <c r="C55"/>
  <c r="D52"/>
  <c r="D53"/>
  <c r="D54"/>
  <c r="D55"/>
  <c r="D56"/>
  <c r="D57"/>
  <c r="C48"/>
  <c r="C46"/>
  <c r="C44"/>
  <c r="D45"/>
  <c r="D46"/>
  <c r="D47"/>
  <c r="D48"/>
  <c r="D49"/>
  <c r="D44"/>
  <c r="C41"/>
  <c r="C38"/>
  <c r="C33"/>
  <c r="C30"/>
  <c r="C28"/>
  <c r="C27"/>
  <c r="C24"/>
  <c r="C21"/>
  <c r="D34"/>
  <c r="D35"/>
  <c r="D36"/>
  <c r="D37"/>
  <c r="D38"/>
  <c r="D39"/>
  <c r="D40"/>
  <c r="D41"/>
  <c r="D42"/>
  <c r="D20"/>
  <c r="D21"/>
  <c r="D22"/>
  <c r="D23"/>
  <c r="D24"/>
  <c r="D25"/>
  <c r="D26"/>
  <c r="D27"/>
  <c r="D28"/>
  <c r="D29"/>
  <c r="D30"/>
  <c r="D31"/>
  <c r="D32"/>
  <c r="D33"/>
  <c r="G9"/>
  <c r="H9" s="1"/>
  <c r="C13"/>
  <c r="C10"/>
  <c r="D15"/>
  <c r="D16"/>
  <c r="D17"/>
  <c r="D7"/>
  <c r="D8"/>
  <c r="D9"/>
  <c r="D10"/>
  <c r="D11"/>
  <c r="D12"/>
  <c r="D13"/>
  <c r="D14"/>
  <c r="D6"/>
  <c r="Q11" i="14"/>
  <c r="R18" i="8"/>
  <c r="G15" i="18" s="1"/>
  <c r="H15" s="1"/>
  <c r="Q24" i="9"/>
  <c r="G34" i="18" s="1"/>
  <c r="H34" s="1"/>
  <c r="Q27" i="9"/>
  <c r="G37" i="18" s="1"/>
  <c r="H37" s="1"/>
  <c r="Q10" i="9"/>
  <c r="G20" i="18" s="1"/>
  <c r="H20" s="1"/>
  <c r="Q11" i="9"/>
  <c r="G21" i="18" s="1"/>
  <c r="H21" s="1"/>
  <c r="Q12" i="9"/>
  <c r="G22" i="18" s="1"/>
  <c r="H22" s="1"/>
  <c r="Q13" i="9"/>
  <c r="G23" i="18" s="1"/>
  <c r="H23" s="1"/>
  <c r="Q14" i="9"/>
  <c r="G24" i="18" s="1"/>
  <c r="H24" s="1"/>
  <c r="Q15" i="9"/>
  <c r="G25" i="18" s="1"/>
  <c r="H25" s="1"/>
  <c r="Q16" i="9"/>
  <c r="G26" i="18" s="1"/>
  <c r="H26" s="1"/>
  <c r="Q18" i="9"/>
  <c r="G28" i="18" s="1"/>
  <c r="H28" s="1"/>
  <c r="Q19" i="9"/>
  <c r="G29" i="18" s="1"/>
  <c r="H29" s="1"/>
  <c r="Q20" i="9"/>
  <c r="G30" i="18" s="1"/>
  <c r="H30" s="1"/>
  <c r="Q21" i="9"/>
  <c r="G31" i="18" s="1"/>
  <c r="H31" s="1"/>
  <c r="Q22" i="9"/>
  <c r="G32" i="18" s="1"/>
  <c r="H32" s="1"/>
  <c r="Q23" i="9"/>
  <c r="G33" i="18" s="1"/>
  <c r="H33" s="1"/>
  <c r="Q25" i="9"/>
  <c r="G35" i="18" s="1"/>
  <c r="H35" s="1"/>
  <c r="Q26" i="9"/>
  <c r="G36" i="18" s="1"/>
  <c r="H36" s="1"/>
  <c r="Q28" i="9"/>
  <c r="G38" i="18" s="1"/>
  <c r="H38" s="1"/>
  <c r="Q29" i="9"/>
  <c r="G39" i="18" s="1"/>
  <c r="H39" s="1"/>
  <c r="Q30" i="9"/>
  <c r="G40" i="18" s="1"/>
  <c r="H40" s="1"/>
  <c r="Q31" i="9"/>
  <c r="G41" i="18" s="1"/>
  <c r="H41" s="1"/>
  <c r="Q32" i="9"/>
  <c r="G42" i="18" s="1"/>
  <c r="H42" s="1"/>
  <c r="Q10" i="11"/>
  <c r="G52" i="18" s="1"/>
  <c r="H52" s="1"/>
  <c r="Q11" i="11"/>
  <c r="G53" i="18" s="1"/>
  <c r="H53" s="1"/>
  <c r="Q12" i="11"/>
  <c r="G54" i="18" s="1"/>
  <c r="H54" s="1"/>
  <c r="Q13" i="11"/>
  <c r="G55" i="18" s="1"/>
  <c r="H55" s="1"/>
  <c r="Q14" i="11"/>
  <c r="G56" i="18" s="1"/>
  <c r="H56" s="1"/>
  <c r="Q15" i="11"/>
  <c r="G57" i="18" s="1"/>
  <c r="H57" s="1"/>
  <c r="Q10" i="10"/>
  <c r="G45" i="18" s="1"/>
  <c r="H45" s="1"/>
  <c r="Q11" i="10"/>
  <c r="G46" i="18" s="1"/>
  <c r="H46" s="1"/>
  <c r="Q12" i="10"/>
  <c r="G47" i="18" s="1"/>
  <c r="H47" s="1"/>
  <c r="Q13" i="10"/>
  <c r="G48" i="18" s="1"/>
  <c r="H48" s="1"/>
  <c r="Q14" i="10"/>
  <c r="G49" i="18" s="1"/>
  <c r="H49" s="1"/>
  <c r="R9" i="8"/>
  <c r="G6" i="18" s="1"/>
  <c r="H6" s="1"/>
  <c r="R10" i="8"/>
  <c r="G7" i="18" s="1"/>
  <c r="H7" s="1"/>
  <c r="R17" i="8"/>
  <c r="G14" i="18" s="1"/>
  <c r="H14" s="1"/>
  <c r="R9" i="13"/>
  <c r="G62" i="18" s="1"/>
  <c r="H62" s="1"/>
  <c r="Q12" i="14"/>
  <c r="Q13"/>
  <c r="Q16"/>
  <c r="G73" i="18" s="1"/>
  <c r="H73" s="1"/>
  <c r="Q10" i="14"/>
  <c r="Q9"/>
  <c r="R15" i="8"/>
  <c r="G12" i="18" s="1"/>
  <c r="H12" s="1"/>
  <c r="R20" i="8"/>
  <c r="G17" i="18" s="1"/>
  <c r="H17" s="1"/>
  <c r="R11" i="8"/>
  <c r="G8" i="18" s="1"/>
  <c r="H8" s="1"/>
  <c r="R12" i="8"/>
  <c r="R13"/>
  <c r="G10" i="18" s="1"/>
  <c r="H10" s="1"/>
  <c r="R14" i="8"/>
  <c r="G11" i="18" s="1"/>
  <c r="H11" s="1"/>
  <c r="R16" i="8"/>
  <c r="G13" i="18" s="1"/>
  <c r="H13" s="1"/>
  <c r="R19" i="8"/>
  <c r="G16" i="18" s="1"/>
  <c r="H16" s="1"/>
  <c r="Q9" i="9"/>
  <c r="C51" i="18"/>
  <c r="D51"/>
  <c r="C19"/>
  <c r="D19"/>
  <c r="Q15" i="14"/>
  <c r="G72" i="18" s="1"/>
  <c r="H72" s="1"/>
  <c r="Q14" i="14"/>
  <c r="G71" i="18"/>
  <c r="H71" s="1"/>
  <c r="R11" i="16"/>
  <c r="R12"/>
  <c r="R13"/>
  <c r="R14"/>
  <c r="R15"/>
  <c r="R10"/>
  <c r="D60" i="18"/>
  <c r="D59"/>
  <c r="C6"/>
  <c r="Q10" i="12"/>
  <c r="G60" i="18" s="1"/>
  <c r="H60" s="1"/>
  <c r="Q9" i="12"/>
  <c r="I14" s="1"/>
  <c r="Q9" i="11"/>
  <c r="G51" i="18" s="1"/>
  <c r="H51" s="1"/>
  <c r="Q9" i="10"/>
  <c r="G44" i="18" s="1"/>
  <c r="H44" s="1"/>
  <c r="I20" i="16"/>
  <c r="F4"/>
  <c r="E3" i="14" l="1"/>
  <c r="F3" i="13"/>
  <c r="J20"/>
  <c r="E3" i="9"/>
  <c r="C10" i="15"/>
  <c r="G59" i="18"/>
  <c r="H59" s="1"/>
  <c r="E3" i="12"/>
  <c r="H19" i="14"/>
  <c r="E3" i="11"/>
  <c r="G19" i="18"/>
  <c r="H19" s="1"/>
  <c r="G7" i="15" l="1"/>
  <c r="I19" i="14"/>
  <c r="C6" i="15"/>
  <c r="C7"/>
  <c r="C9"/>
  <c r="C8"/>
  <c r="C13" l="1"/>
</calcChain>
</file>

<file path=xl/sharedStrings.xml><?xml version="1.0" encoding="utf-8"?>
<sst xmlns="http://schemas.openxmlformats.org/spreadsheetml/2006/main" count="531" uniqueCount="309">
  <si>
    <t>Thèmes</t>
  </si>
  <si>
    <t>Questions exploratoires</t>
  </si>
  <si>
    <t>D</t>
  </si>
  <si>
    <t>C</t>
  </si>
  <si>
    <t>B</t>
  </si>
  <si>
    <t>A</t>
  </si>
  <si>
    <t>Non</t>
  </si>
  <si>
    <t>Sur sollicitation externe à l'entreprise</t>
  </si>
  <si>
    <t>Démarche volontaire de la part de l'entreprise, avec actions faibles</t>
  </si>
  <si>
    <t>Démarche volontaire de la part de l'entreprise, avec actions fortes</t>
  </si>
  <si>
    <t>1 matériau</t>
  </si>
  <si>
    <t>Entre 2 et 4 matériaux</t>
  </si>
  <si>
    <t>5 matériaux et plus</t>
  </si>
  <si>
    <t>Moins d'un quart des produits utilisés sont concernés</t>
  </si>
  <si>
    <t>Moins de la moitié des produits utilisés sont concernés</t>
  </si>
  <si>
    <t>Plus de la moitié des produits utilisés sont concernés</t>
  </si>
  <si>
    <t>Aucun</t>
  </si>
  <si>
    <t xml:space="preserve">L'entreprise compte moins d'un quart de ses partenaires investis dans une démarche durable/écotouristique </t>
  </si>
  <si>
    <t>L'entreprise compte moins de la moitié de ses partenaires investis dans une démarche durable/écotouristique</t>
  </si>
  <si>
    <t xml:space="preserve">L'entreprise compte plus de la moitié de ses partenaires investis dans une démarche durable/écotouristique </t>
  </si>
  <si>
    <t>Moins d'un quart des produits utilisés provient de l'échelon territorial</t>
  </si>
  <si>
    <t>Moins de la moitié des produits utilisés provient de l'échelon territorial</t>
  </si>
  <si>
    <t>Plus de la moitié des produits utilisés provient de l'échelon territorial</t>
  </si>
  <si>
    <t>Moins d'un quart des ressources utilisées provient de l'échelon territorial</t>
  </si>
  <si>
    <t>Moins de la moitié des ressources utilisées provient de l'échelon territorial</t>
  </si>
  <si>
    <t>Plus de la moitié des ressources utilisées provient de l'échelon territorial</t>
  </si>
  <si>
    <t>Organisation de formations, d'ateliers techniques, de stages à l'attention des salariés de l'entreprise et des populations intéressées</t>
  </si>
  <si>
    <t>Moins d'un quart des partenariats est convenu à l'échelon territorial</t>
  </si>
  <si>
    <t>Moins de la moitié des partenariats est convenue à l'échelon territorial</t>
  </si>
  <si>
    <t>Plus de la moitié des partenariats est convenue à l'échelon territorial</t>
  </si>
  <si>
    <t xml:space="preserve">Dans la stratégie </t>
  </si>
  <si>
    <t>Dans la stratégie + la gestion</t>
  </si>
  <si>
    <t>Dans la stratégie + la gestion et/ou l'animation</t>
  </si>
  <si>
    <t>Solidarité sociale</t>
  </si>
  <si>
    <t>Gouvernance</t>
  </si>
  <si>
    <t>Valeur ajoutée locale</t>
  </si>
  <si>
    <t>Validité</t>
  </si>
  <si>
    <t>Pérennité et faisabilité</t>
  </si>
  <si>
    <t>Maintien</t>
  </si>
  <si>
    <t>B + emploi qualifié</t>
  </si>
  <si>
    <t>Création  CDD</t>
  </si>
  <si>
    <t>Création CDI</t>
  </si>
  <si>
    <t>Valoriser les patrimoines</t>
  </si>
  <si>
    <t>Thème</t>
  </si>
  <si>
    <t>Faciliter la compréhension</t>
  </si>
  <si>
    <t>Connaître sa cible</t>
  </si>
  <si>
    <t>Echelle d'accompagnement et d'évaluation</t>
  </si>
  <si>
    <t>Emploi et activités</t>
  </si>
  <si>
    <t>Votre projet permet-il le maintien ou la création d'emplois nets ?</t>
  </si>
  <si>
    <t>Préciser comment (en quoi) votre projet favorise-t-il les partenariats locaux ?</t>
  </si>
  <si>
    <t>Comment votre projet valorise-t-il les activités locales et patrimoines locaux ?</t>
  </si>
  <si>
    <t>Aucune action</t>
  </si>
  <si>
    <t>Votre projet utilise-t-il des produits régionaux (produits alimentaires, d'entretien, matériaux…) ?</t>
  </si>
  <si>
    <t>Le choix des partenaires (fourniture, distribution, promotion…) est-il fait en fonction de critères durables/responsables ?</t>
  </si>
  <si>
    <t>Aucun tri</t>
  </si>
  <si>
    <t>Mise en œuvre</t>
  </si>
  <si>
    <t>Définition d'une stratégie touristique commune</t>
  </si>
  <si>
    <t>Précisez si vous avez cherché avec d'autres acteurs locaux à définir et mettre en œuvre une stratégie touristique commune,</t>
  </si>
  <si>
    <t>Votre projet a-t-il recours à des ressources humaines et savoir-faire rhônalpins (employé, ingénierie, prestataires de services…) ?</t>
  </si>
  <si>
    <t>Aucune sensibilisation</t>
  </si>
  <si>
    <t>Sensibilisation, à l'oral</t>
  </si>
  <si>
    <t>Aucune évaluation</t>
  </si>
  <si>
    <t>Votre résultat</t>
  </si>
  <si>
    <t>Principe Composante éducative</t>
  </si>
  <si>
    <t>Principe Médiation à l'environnement</t>
  </si>
  <si>
    <t>Principe Gouvernance</t>
  </si>
  <si>
    <t>Principe Solidarité sociale</t>
  </si>
  <si>
    <t>Principe Economie</t>
  </si>
  <si>
    <t>X</t>
  </si>
  <si>
    <t>Principes du Tourisme Durable appliqués à Rhône-Alpes</t>
  </si>
  <si>
    <t>Principes de l'Ecotourisme appliqués à Rhône-Alpes</t>
  </si>
  <si>
    <t>Environnement</t>
  </si>
  <si>
    <t>Développement Economique</t>
  </si>
  <si>
    <t>Composante éducative</t>
  </si>
  <si>
    <t>Médiation à l'environnement</t>
  </si>
  <si>
    <t>Min</t>
  </si>
  <si>
    <t>Max</t>
  </si>
  <si>
    <t>Ok</t>
  </si>
  <si>
    <t>Principe Environnement</t>
  </si>
  <si>
    <t>Principes du Tourisme Durable appliqués à 
Rhône-Alpes</t>
  </si>
  <si>
    <t>Oui</t>
  </si>
  <si>
    <t>Principe Validité</t>
  </si>
  <si>
    <t>Pistes d'améliorations</t>
  </si>
  <si>
    <t>Synthèse</t>
  </si>
  <si>
    <t>Principe Solidarité Sociale</t>
  </si>
  <si>
    <t>Principe Composante Educative</t>
  </si>
  <si>
    <r>
      <t xml:space="preserve">Pour information :
</t>
    </r>
    <r>
      <rPr>
        <b/>
        <sz val="12"/>
        <color indexed="49"/>
        <rFont val="Calibri"/>
        <family val="2"/>
      </rPr>
      <t>Note minimale, note à atteindre, ou note maximale</t>
    </r>
    <r>
      <rPr>
        <sz val="12"/>
        <color indexed="49"/>
        <rFont val="Calibri"/>
        <family val="2"/>
      </rPr>
      <t xml:space="preserve"> (par principe)</t>
    </r>
  </si>
  <si>
    <t>Principe Médiation à l'Environnement</t>
  </si>
  <si>
    <t>Votre projet propose-t-il des tarifs adaptés afin d'en permettre l'accès pour tous publics ?</t>
  </si>
  <si>
    <t>J'accueille des stagiaires et/ou je finance la formation de mes salariés</t>
  </si>
  <si>
    <t>Comment êtes-vous impliqués dans la vie touristique locale ?</t>
  </si>
  <si>
    <t>Votre personnel est-il impliqué lors de décisions liés à l'entreprise ?</t>
  </si>
  <si>
    <t>Tentative (j'ai des courriers/mails/écrits qui attestent de ces tentatives)</t>
  </si>
  <si>
    <t>Gouvernance interne</t>
  </si>
  <si>
    <t xml:space="preserve">Supports narratifs oraux </t>
  </si>
  <si>
    <t>Supports oraux et écrits</t>
  </si>
  <si>
    <t>Pas de renouvellement depuis la création des supports 
ou
Renouvellement tous les 5 ans et +</t>
  </si>
  <si>
    <t>Renouvellement tous les 2 à 4 ans</t>
  </si>
  <si>
    <t>Renouvellement tous les ans</t>
  </si>
  <si>
    <t>Aucune information sur la fragilité des milieux naturels</t>
  </si>
  <si>
    <t>Information dans le discours sur la fragilité des milieux naturels</t>
  </si>
  <si>
    <t>Pouvez-vous exprimer vos engagements "responsables" en différentes langues ?</t>
  </si>
  <si>
    <t>Français</t>
  </si>
  <si>
    <t>Français + une autre langue</t>
  </si>
  <si>
    <t>Français + plusieurs autres langues</t>
  </si>
  <si>
    <t>Evaluation au travers du ressenti (Informel)</t>
  </si>
  <si>
    <t>Evaluation via un questionnaire (Formel)</t>
  </si>
  <si>
    <t>Quelle est la taille du groupe ?</t>
  </si>
  <si>
    <t>Groupe important + de 15 pers</t>
  </si>
  <si>
    <t>Taille correcte pour une première approche
(En moyenne 10 à 15 pers)</t>
  </si>
  <si>
    <t>Taille adaptée pour favoriser la découverte et les échanges
(en moyenne 5 à 8 pers)</t>
  </si>
  <si>
    <t>Sensibilisation à l'oral</t>
  </si>
  <si>
    <t xml:space="preserve">Sensibilisation à l'écrit </t>
  </si>
  <si>
    <t>1, 2 ou 4</t>
  </si>
  <si>
    <t>1, 2, 3, ou 4</t>
  </si>
  <si>
    <t>1, 2, 3 ou 4</t>
  </si>
  <si>
    <t>2 ou 4</t>
  </si>
  <si>
    <t>ANCV</t>
  </si>
  <si>
    <t>Oui, Partiellement</t>
  </si>
  <si>
    <t>Oui, en totalité</t>
  </si>
  <si>
    <t>Compensez-vous cette mesure/évaluation équivalent CO² ?</t>
  </si>
  <si>
    <t>Réalisez-vous une mesure/évaluation de la production équivalent CO² de votre activité ?</t>
  </si>
  <si>
    <t>Oui, totalement (écrit)</t>
  </si>
  <si>
    <t>A quelle fréquence renouvelez-vous les supports ?</t>
  </si>
  <si>
    <t>Oui, avec un tableau de relevé mensuel</t>
  </si>
  <si>
    <t>Effectuez-vous un suivi de vos consommations en eau ?</t>
  </si>
  <si>
    <t>Quelle est la nature de vos supports de visite ?</t>
  </si>
  <si>
    <t>Mettez-vous a disposition de vos clientèles des outils/médias/supports de pédagogie à l'environnement ?</t>
  </si>
  <si>
    <t>quelques éléments (dépliant et/ou texte spécifique dans le livret d'accueil)</t>
  </si>
  <si>
    <t>J'ai indiqué des hébergements/fourni une liste</t>
  </si>
  <si>
    <t>Avez-vous proposé des solutions pour le logement de vos saisonniers et/ou de vos stagiaires ?</t>
  </si>
  <si>
    <t>je leur propose un hébergement</t>
  </si>
  <si>
    <t>Moins d'un quart des produits est équitable</t>
  </si>
  <si>
    <t>Moins de la moitié des produits est équitable</t>
  </si>
  <si>
    <t>Plus de la moitié des produits est équitable</t>
  </si>
  <si>
    <t xml:space="preserve">Moins d'un quart de mes partenaires est investi dans une démarche durable/responsable </t>
  </si>
  <si>
    <t xml:space="preserve">Plus de la moitié de mes partenaires est investie dans une démarche durable/responsable </t>
  </si>
  <si>
    <t>Moins de la moitié de mes partenaires est investie dans une démarche durable/responsable</t>
  </si>
  <si>
    <t>Moins de la moitié des produits utilisés provient de l'échelon local</t>
  </si>
  <si>
    <t>Plus de la moitié des produits utilisés provient de l'échelon local</t>
  </si>
  <si>
    <t>Moins d'un quart des produits utilisés provient de l'échelon local</t>
  </si>
  <si>
    <t>Votre projet permet-il (a-t-il permis) la création d'emplois ?</t>
  </si>
  <si>
    <t>Sensibilisez-vous les clients au tri sélectif ?</t>
  </si>
  <si>
    <t>Votre structure possède-t-elle un potager ?</t>
  </si>
  <si>
    <t>Oui, un potager Bio (label), utilisé pour de l'éducation à l'environnement et pour la consommation des clientèles</t>
  </si>
  <si>
    <t>Oui, les légumes sont cultivés selon les méthodes de cultures "classiques"</t>
  </si>
  <si>
    <r>
      <t xml:space="preserve">Oui, écologique </t>
    </r>
    <r>
      <rPr>
        <b/>
        <u/>
        <sz val="9"/>
        <color indexed="49"/>
        <rFont val="Calibri"/>
        <family val="2"/>
      </rPr>
      <t>ou</t>
    </r>
    <r>
      <rPr>
        <sz val="9"/>
        <color indexed="49"/>
        <rFont val="Calibri"/>
        <family val="2"/>
      </rPr>
      <t xml:space="preserve"> réversible</t>
    </r>
  </si>
  <si>
    <r>
      <t xml:space="preserve">Oui, écologique (ex : construction bois, isolation naturelle) </t>
    </r>
    <r>
      <rPr>
        <b/>
        <u/>
        <sz val="9"/>
        <color indexed="49"/>
        <rFont val="Calibri"/>
        <family val="2"/>
      </rPr>
      <t>et</t>
    </r>
    <r>
      <rPr>
        <sz val="9"/>
        <color indexed="49"/>
        <rFont val="Calibri"/>
        <family val="2"/>
      </rPr>
      <t xml:space="preserve"> réversible,</t>
    </r>
  </si>
  <si>
    <t>Au cas ou votre activité a besoin d'une structure d'accueil, sur le terrain et en zone naturelle, cette structure d'accueil a-t-elle été pensée et réalisée pour être écologique et réversible ?</t>
  </si>
  <si>
    <t>Au cas ou le tri n'est pas organisé par la collectivité, avez-vous conduit des actions individuelles ou collectives ?</t>
  </si>
  <si>
    <t>J'ai envoyé un courrier à la mairie</t>
  </si>
  <si>
    <t>Je vais moi-même à la déchetterie/point de collecte</t>
  </si>
  <si>
    <t>Entre 2 et 3 matériaux</t>
  </si>
  <si>
    <t>4 matériaux (et plus)</t>
  </si>
  <si>
    <t>En cas de besoin en "savoir-faire"  externe (employé,  prestataires de services…) favorisez-vous les entreprises locales ?</t>
  </si>
  <si>
    <t>Non, vaisselle plastique jetable</t>
  </si>
  <si>
    <t>Oui, vaisselle compostable</t>
  </si>
  <si>
    <t>Proposez-vous un service de transport alternatif à la voiture individuel ?</t>
  </si>
  <si>
    <t>Oui, vaisselle réutilisable (classique) traitée par une entreprise "eco-responsable"
(Ex : Société de lavage de vaisselle utilisant des produits éco-labélisés et machines performantes énergétiquement)</t>
  </si>
  <si>
    <t>Nous avons créé un produit "temporaire" (une seule date)</t>
  </si>
  <si>
    <t>Nous avons créé un ou plusieurs produits qui sont proposés toute la saison</t>
  </si>
  <si>
    <t>Comment valorisez vous les activités touristiques locales et les patrimoines locaux/voisins de votre activité ?</t>
  </si>
  <si>
    <t>Je m'investi et je suis force de proposition</t>
  </si>
  <si>
    <t>Une partie de votre(vos) terrain(s) est-elle protégée ?</t>
  </si>
  <si>
    <t>Transport</t>
  </si>
  <si>
    <t>Oui, sur demande</t>
  </si>
  <si>
    <t>Oui, je le propose systèmatiquement</t>
  </si>
  <si>
    <t>Déchets / Tri</t>
  </si>
  <si>
    <t>Proposez-vous une vitrine, un espace de vente (ex : présentoir) de produits locaux et bio à vos clientèles ?</t>
  </si>
  <si>
    <t>Energie</t>
  </si>
  <si>
    <t>CO²</t>
  </si>
  <si>
    <t>Protection de l'environnement</t>
  </si>
  <si>
    <t>Préservation de la ressource en eau</t>
  </si>
  <si>
    <t>Chauffage "classique"</t>
  </si>
  <si>
    <t>Si votre équipement touristique possède une piscine et que vous la chauffez, comment avez-vous pensé le chauffage de cet espace de baignade ?</t>
  </si>
  <si>
    <t>Oui, via la mise en place de compteurs divisionnaires à chaque poste.</t>
  </si>
  <si>
    <t>Oui, avec un tableau de relevé</t>
  </si>
  <si>
    <r>
      <t xml:space="preserve">Oui, moins d'un quart des </t>
    </r>
    <r>
      <rPr>
        <b/>
        <sz val="9"/>
        <color indexed="49"/>
        <rFont val="Calibri"/>
        <family val="2"/>
      </rPr>
      <t xml:space="preserve">ressources </t>
    </r>
    <r>
      <rPr>
        <sz val="9"/>
        <color indexed="49"/>
        <rFont val="Calibri"/>
        <family val="2"/>
      </rPr>
      <t>utilisées provient d'entreprises locales</t>
    </r>
  </si>
  <si>
    <r>
      <t xml:space="preserve">Oui, moins de la moitié des </t>
    </r>
    <r>
      <rPr>
        <b/>
        <sz val="9"/>
        <color indexed="49"/>
        <rFont val="Calibri"/>
        <family val="2"/>
      </rPr>
      <t>ressources</t>
    </r>
    <r>
      <rPr>
        <sz val="9"/>
        <color indexed="49"/>
        <rFont val="Calibri"/>
        <family val="2"/>
      </rPr>
      <t xml:space="preserve"> utilisées provient d'entreprises locales</t>
    </r>
  </si>
  <si>
    <r>
      <t>Oui, plus de la moitié des</t>
    </r>
    <r>
      <rPr>
        <b/>
        <sz val="9"/>
        <color indexed="49"/>
        <rFont val="Calibri"/>
        <family val="2"/>
      </rPr>
      <t xml:space="preserve"> ressources </t>
    </r>
    <r>
      <rPr>
        <sz val="9"/>
        <color indexed="49"/>
        <rFont val="Calibri"/>
        <family val="2"/>
      </rPr>
      <t>utilisées provient d'entreprises locales</t>
    </r>
  </si>
  <si>
    <t>Gouvernance externe</t>
  </si>
  <si>
    <t>En ce qui concerne les produits non cultivés en France (café, thé, chocolat, sucre…) favorisez-vous des produits équitables ?</t>
  </si>
  <si>
    <t xml:space="preserve">Oui j'ai "réservé" un espace de mon terrain, je le protège et le valorise </t>
  </si>
  <si>
    <t>Oui, je propose une vitrine composée uniquement de produits Locaux et/ou Bio</t>
  </si>
  <si>
    <t>Je cotise à un ou plusieurs offices de tourisme ou structures professionnelles (ex: Syndicat professionnels, HPA, UMIH, Labels…)</t>
  </si>
  <si>
    <t>Les produits alimentaires proviennent-ils d'une industrie locale ?</t>
  </si>
  <si>
    <t>Non, achats via les filières classiques (Métro, Carrefour,…)</t>
  </si>
  <si>
    <t>Les emplois crées sont-ils saisonniers ou permanents ?</t>
  </si>
  <si>
    <t>Saisonniers</t>
  </si>
  <si>
    <t>Permanents</t>
  </si>
  <si>
    <t>Avez-vous créé des produits ou activités communes avec des partenaires touristiques (hôtels, Gites, restaurants…) voisins ou locaux ?</t>
  </si>
  <si>
    <r>
      <t xml:space="preserve">Information écrite et personnalisée adaptée au lieu de la prestation (livret d'accueil, site internet…) 
-
</t>
    </r>
    <r>
      <rPr>
        <i/>
        <sz val="9"/>
        <color indexed="49"/>
        <rFont val="Calibri"/>
        <family val="2"/>
      </rPr>
      <t>à vérifier lors de la visite</t>
    </r>
  </si>
  <si>
    <t>Adhérerez-vous à un réseau/une association de protection de la nature et/ou de la biodiversité?</t>
  </si>
  <si>
    <t>Votre projet/prestation favorise-t-il la formation de vos personnels ?</t>
  </si>
  <si>
    <t>Votre personnel est-il informé et formé au développement durable et à l'écotourisme ?</t>
  </si>
  <si>
    <t>Avez-vous définit et rédigé une stratégie à moyen terme (3 à 5 ans)  du développement durable dans votre établissement ? Investissements, achats courants…*</t>
  </si>
  <si>
    <t>Avez-vous définit et rédigé une stratégie à moyen terme (10 à 15 ans)  du développement durable dans votre établissement ? Investissements, achats courants…*</t>
  </si>
  <si>
    <t>Oui, mon restaurant propose uniquement des produits locaux et/ou bio</t>
  </si>
  <si>
    <t>Moins d'un quart de mes achats sont durables</t>
  </si>
  <si>
    <t>Moins de la moitié de mes achats sont durables</t>
  </si>
  <si>
    <t>Plus de la moitié de mes achats sont durables</t>
  </si>
  <si>
    <t>Travaillez-vous principalement avec des partenaires (fourniture, distribution, promotion…) engagés dans une démarche durable/responsable ?</t>
  </si>
  <si>
    <t>Oui sur l'ensemble de mes outils de communication et/ou sur l'ensemble de mes engagements</t>
  </si>
  <si>
    <t>Oui sur une partie de mes engagements</t>
  </si>
  <si>
    <t>Oui sur la totalité de mes engagements</t>
  </si>
  <si>
    <t>Solidarité des partenaires</t>
  </si>
  <si>
    <t>Salariés et formation</t>
  </si>
  <si>
    <r>
      <t xml:space="preserve">Oui, partiellement
</t>
    </r>
    <r>
      <rPr>
        <i/>
        <sz val="9"/>
        <color rgb="FF63BFDC"/>
        <rFont val="Calibri"/>
        <family val="2"/>
        <scheme val="minor"/>
      </rPr>
      <t>(éléments non formalisés)</t>
    </r>
  </si>
  <si>
    <t>Supports interactifs d'interprétation</t>
  </si>
  <si>
    <r>
      <t xml:space="preserve">Montrez-vous vos engagements durables/écotouristiques dans vos médias/outil de communication ?
</t>
    </r>
    <r>
      <rPr>
        <i/>
        <sz val="9"/>
        <color indexed="49"/>
        <rFont val="Calibri"/>
        <family val="2"/>
      </rPr>
      <t>(Communication à l'extérieur de votre équipement)</t>
    </r>
  </si>
  <si>
    <t>Animation particulière durant l'activité</t>
  </si>
  <si>
    <t>Sensibiliser et expliquer le développement durable</t>
  </si>
  <si>
    <r>
      <t xml:space="preserve">Oui, via la méthode du bilan carbone
</t>
    </r>
    <r>
      <rPr>
        <i/>
        <sz val="9"/>
        <color rgb="FF63BFDC"/>
        <rFont val="Calibri"/>
        <family val="2"/>
        <scheme val="minor"/>
      </rPr>
      <t>(voir le site de l'ADEME : www2.ademe.fr)</t>
    </r>
  </si>
  <si>
    <t>Oui, via une méthode de calcul simple</t>
  </si>
  <si>
    <t>Comment sensibilisez-vous les clientèles à la préservation des patrimoines culturels et humains ?</t>
  </si>
  <si>
    <t>Comment sensibilisez-vous les clientèles à la préservation de l'environnement auprès de vos clientèles ?</t>
  </si>
  <si>
    <t>Oui, ils sont formés (message formalisé dans le cadre de réunions internes ou notes de service)</t>
  </si>
  <si>
    <t>B + une personne est chargé du DD au sein de l'entreprise</t>
  </si>
  <si>
    <r>
      <t xml:space="preserve">Sensibilisation interactive avec supports écrits 
</t>
    </r>
    <r>
      <rPr>
        <i/>
        <sz val="9"/>
        <color rgb="FF63BFDC"/>
        <rFont val="Calibri"/>
        <family val="2"/>
        <scheme val="minor"/>
      </rPr>
      <t>(autre que celle du syndicat de déchet ou centre de collecte)</t>
    </r>
  </si>
  <si>
    <t>Chauffage par une pompe à chaleur</t>
  </si>
  <si>
    <r>
      <t xml:space="preserve">Quels matériaux </t>
    </r>
    <r>
      <rPr>
        <b/>
        <sz val="9"/>
        <color rgb="FF1C6379"/>
        <rFont val="Calibri"/>
        <family val="2"/>
      </rPr>
      <t>les clientèles trient-elles</t>
    </r>
    <r>
      <rPr>
        <sz val="9"/>
        <color rgb="FF1C6379"/>
        <rFont val="Calibri"/>
        <family val="2"/>
      </rPr>
      <t>/peuvent-elles trier ?</t>
    </r>
    <r>
      <rPr>
        <sz val="9"/>
        <color indexed="49"/>
        <rFont val="Calibri"/>
        <family val="2"/>
      </rPr>
      <t xml:space="preserve">
NB : 
</t>
    </r>
    <r>
      <rPr>
        <sz val="8"/>
        <color indexed="49"/>
        <rFont val="Calibri"/>
        <family val="2"/>
      </rPr>
      <t>"Plastiques &amp; Métaux", "Papiers  &amp;  Cartons", "Verre", "Piles" 
+ "Compost"</t>
    </r>
  </si>
  <si>
    <t>1 action sur les trois souhaitées</t>
  </si>
  <si>
    <t>2 actions sur les 3 souhaitées</t>
  </si>
  <si>
    <t>J'ai conduit les 3 actions souhaitées</t>
  </si>
  <si>
    <t>Les produits alimentaires proviennent-ils d'un artisan local ?</t>
  </si>
  <si>
    <t>Oui, il sont sensibilisés 
(information partagée lors d'échanges informels)</t>
  </si>
  <si>
    <t>Oui, je participe à des réunions publiques.</t>
  </si>
  <si>
    <t>Avez-vous identifié/désigné un responsable DD dans votre entreprise</t>
  </si>
  <si>
    <t>Je suis membre actif
(ex : membre du bureau, administrateur…)</t>
  </si>
  <si>
    <t>Je participe à des réunions, séminaires…</t>
  </si>
  <si>
    <t>C + J'applique un rabais aux clientèles qui viennent chez moi en transport en commun ou en covoiturage</t>
  </si>
  <si>
    <t>Faites-vous une information de vos clientèles de la fragilité des milieu naturel ?</t>
  </si>
  <si>
    <r>
      <t xml:space="preserve">Moins de la moitié de mes équipements est performant
</t>
    </r>
    <r>
      <rPr>
        <i/>
        <sz val="9"/>
        <color rgb="FF63BFDC"/>
        <rFont val="Calibri"/>
        <family val="2"/>
        <scheme val="minor"/>
      </rPr>
      <t>(A+ et au dessus)</t>
    </r>
  </si>
  <si>
    <r>
      <t xml:space="preserve">Plus de la moitié de mes équipements est performant
</t>
    </r>
    <r>
      <rPr>
        <sz val="9"/>
        <color rgb="FF63BFDC"/>
        <rFont val="Calibri"/>
        <family val="2"/>
        <scheme val="minor"/>
      </rPr>
      <t>(Electroménager = A+ et au dessus)</t>
    </r>
  </si>
  <si>
    <t>Plus de la moitié de mon énergie provient de source d'énergie renouvelable</t>
  </si>
  <si>
    <t>Moins de la moitié de mon énergie provient de sources renouvelables</t>
  </si>
  <si>
    <t>Nous avons organisé avec des collègues une tournée pour amener nos déchets recyclables à la déchetterie</t>
  </si>
  <si>
    <t>Eclairage classique mais information des clientèles  sur les bons usages</t>
  </si>
  <si>
    <t>J'ai quelques lampes basses consommation</t>
  </si>
  <si>
    <t>L'ensemble des ampoules sont des ampoules basses consommation (ex : Fluocompact, led…)</t>
  </si>
  <si>
    <t>Quels sont les différents systèmes d'éclairage des différents espaces ?</t>
  </si>
  <si>
    <t>Oui, si l'occasion se présente</t>
  </si>
  <si>
    <t>Sensibilisez-vous vos clientèles à la bonne utilisation de la ressource en eau ?</t>
  </si>
  <si>
    <t>Emplacement</t>
  </si>
  <si>
    <t>Politique d'achat responsable</t>
  </si>
  <si>
    <t>Quelles actions conduisez-vous en matière de gestion de la ressource en eau ?</t>
  </si>
  <si>
    <t>Moins de la moitié de mes équipements électriques utilise des batteries rechargeables ou une dynamo</t>
  </si>
  <si>
    <t>Plus de la moitié de mes équipements électriques  utilise des batteries rechargeables ou une dynamo</t>
  </si>
  <si>
    <t>Effectuez-vous vos achats courants* sur la base de leurs valeurs "durable" ?</t>
  </si>
  <si>
    <t>Etes-vous membres d'un réseau d'éducation à l'environnement ?</t>
  </si>
  <si>
    <t>Oui je suis membre
Je participe à des réunions, des séminaires…</t>
  </si>
  <si>
    <t>Oui je suis membre actif d'un réseau d'éducation à l'environnement</t>
  </si>
  <si>
    <t>Nous réfléchissons à la définition de ce(ces) produit(s)</t>
  </si>
  <si>
    <t>Information orale lors du séjour + portique Touring Info</t>
  </si>
  <si>
    <t>Moins d'un quart des produits utilisés provient d'artisans locaux</t>
  </si>
  <si>
    <t>Moins de la moitié des produits utilisés provient d'artisans locaux</t>
  </si>
  <si>
    <t>Plus de la moitié des produits utilisés provient d'artisans locaux</t>
  </si>
  <si>
    <t>Engagement durable</t>
  </si>
  <si>
    <t>les éventuels partenaires (ex : Sponsors) de votre événement sont-ils engagés dans un démarche durable ?</t>
  </si>
  <si>
    <t>Pour vos activité ou événement, favorisez-vous la vaisselle durable ?</t>
  </si>
  <si>
    <t>Votre événement est-il pensé et gérer afin de laisser le moins de traces possible sur l'environnement ?</t>
  </si>
  <si>
    <t>Oui, je propose des produits locaux et/ou bio parmi d'autre produits</t>
  </si>
  <si>
    <r>
      <t>Les buffets ou espaces de restauration de votre événement proposent-ils des produits  locaux</t>
    </r>
    <r>
      <rPr>
        <sz val="9"/>
        <color indexed="49"/>
        <rFont val="Calibri"/>
        <family val="2"/>
      </rPr>
      <t>*</t>
    </r>
    <r>
      <rPr>
        <sz val="9"/>
        <color indexed="49"/>
        <rFont val="Calibri"/>
        <family val="2"/>
      </rPr>
      <t xml:space="preserve"> et bio ?
</t>
    </r>
    <r>
      <rPr>
        <sz val="9"/>
        <color indexed="49"/>
        <rFont val="Calibri"/>
        <family val="2"/>
      </rPr>
      <t>NB : Produits locaux = produit localement</t>
    </r>
  </si>
  <si>
    <t>Oui un potager en conversion ou je cultive mes légumes de manière raisonnée</t>
  </si>
  <si>
    <t>Avez-vous choisi l'emplacement de votre événement de telle manière à ce que les impacts négatifs sur l'environnement soient limités ?</t>
  </si>
  <si>
    <t>Eco construction</t>
  </si>
  <si>
    <t>Les structures temporaires de votre événement sont-elles construites à partir de matériaux écologiques ou durables ?</t>
  </si>
  <si>
    <r>
      <t xml:space="preserve">Attention portée au travers d'actions  spécifiques à l'événement : 
</t>
    </r>
    <r>
      <rPr>
        <i/>
        <sz val="9"/>
        <color rgb="FF63BFDC"/>
        <rFont val="Calibri"/>
        <family val="2"/>
        <scheme val="minor"/>
      </rPr>
      <t>ex : mise en place de toilettes sèches, lavage de vélos par eau des toits (récupération d'eau de pluie),...
(Actions à lister)</t>
    </r>
  </si>
  <si>
    <r>
      <t xml:space="preserve">Chauffage par un système écologique 
</t>
    </r>
    <r>
      <rPr>
        <i/>
        <sz val="9"/>
        <color rgb="FF63BFDC"/>
        <rFont val="Calibri"/>
        <family val="2"/>
        <scheme val="minor"/>
      </rPr>
      <t>(ex : Chauffage solaire + bâche…)</t>
    </r>
  </si>
  <si>
    <r>
      <t xml:space="preserve">Effectuez-vous un suivi de vos consommations énergétiques ?
</t>
    </r>
    <r>
      <rPr>
        <i/>
        <sz val="9"/>
        <color rgb="FF63BFDC"/>
        <rFont val="Calibri"/>
        <family val="2"/>
        <scheme val="minor"/>
      </rPr>
      <t>(cas d'une activité ou d'un événement utilisant une structure d'accueil)</t>
    </r>
  </si>
  <si>
    <r>
      <t xml:space="preserve">Non, pas pour l'instant !
</t>
    </r>
    <r>
      <rPr>
        <i/>
        <sz val="9"/>
        <color rgb="FF63BFDC"/>
        <rFont val="Calibri"/>
        <family val="2"/>
        <scheme val="minor"/>
      </rPr>
      <t>J'achèterai des éléments plus performant lors du renouvellement de matériels.</t>
    </r>
  </si>
  <si>
    <r>
      <t xml:space="preserve">Les équipements électriques et électroménagers nécessaires à votre prestation  sont-ils performants ?  
</t>
    </r>
    <r>
      <rPr>
        <i/>
        <sz val="9"/>
        <color rgb="FF63BFDC"/>
        <rFont val="Calibri"/>
        <family val="2"/>
        <scheme val="minor"/>
      </rPr>
      <t>( Réfrigérateurs, machine à la café, bouilloire, …)</t>
    </r>
  </si>
  <si>
    <r>
      <t xml:space="preserve">Votre énergie provient-elle de sources d'énergies renouvelables ?
</t>
    </r>
    <r>
      <rPr>
        <i/>
        <sz val="9"/>
        <color rgb="FF63BFDC"/>
        <rFont val="Calibri"/>
        <family val="2"/>
        <scheme val="minor"/>
      </rPr>
      <t>(Ex : contrats verts, panneaux solaires, éoliennes, micro ou pico-hydraulique…)</t>
    </r>
  </si>
  <si>
    <t xml:space="preserve">B + Petits équipements
ex : temporisateurs dans les pièces de passages,  cellule photovoltaïque sur les plots </t>
  </si>
  <si>
    <t>les équipements électrique portatifs liés au fonctionnement de l'activité utilisent-ils des batteries rechargeables ou une dynamo ?</t>
  </si>
  <si>
    <r>
      <t xml:space="preserve">Quels matériaux </t>
    </r>
    <r>
      <rPr>
        <b/>
        <sz val="9"/>
        <color rgb="FF1C6379"/>
        <rFont val="Calibri"/>
        <family val="2"/>
      </rPr>
      <t xml:space="preserve">triez-vous, pour les besoins de votre structure touristique </t>
    </r>
    <r>
      <rPr>
        <sz val="9"/>
        <color rgb="FF1C6379"/>
        <rFont val="Calibri"/>
        <family val="2"/>
      </rPr>
      <t>?</t>
    </r>
    <r>
      <rPr>
        <sz val="9"/>
        <color indexed="49"/>
        <rFont val="Calibri"/>
        <family val="2"/>
      </rPr>
      <t xml:space="preserve">
NB : 
</t>
    </r>
    <r>
      <rPr>
        <sz val="8"/>
        <color indexed="49"/>
        <rFont val="Calibri"/>
        <family val="2"/>
      </rPr>
      <t>"Plastiques &amp; Métaux", "Papiers  &amp;  Cartons", "Verre", "Piles" 
+ "Compost"
+ "Encombrants" à la déchetterie</t>
    </r>
  </si>
  <si>
    <t>J'indique sur mon site/dans mon établissement les horaires et lignes de transports en commun ou en covoiturage</t>
  </si>
  <si>
    <t>Si votre territoire ne propose pas de service de transport en commun, proposez-vous un service de récupération/dépose de vos clientèles aux gares les plus proches?</t>
  </si>
  <si>
    <t>Oui, cette information est sur mon site internet et/ou je le propose systématiquement à mes clients dès lors qu'ils me contactent préalablement</t>
  </si>
  <si>
    <t>Accès aux produits touristiques</t>
  </si>
  <si>
    <t>J'ai des tarifs préférentiels pour  tout ou partie de ma/mes prestations</t>
  </si>
  <si>
    <t>Avez-vous recours à des entreprises employant des personnes en situation de handicap ?</t>
  </si>
  <si>
    <t>Oui, mais pas de manière systématique</t>
  </si>
  <si>
    <t>Oui, de manière systématique sur les travaux qui le permettent (ex : Façonnage, étiquetage, travaux d'entretien…)</t>
  </si>
  <si>
    <t>Avez-vous recours à des entreprises employant des personnes en réinsertion ?</t>
  </si>
  <si>
    <t>J'ai une fonction particulière au sein d'un OT ou au sein de ma municipalité</t>
  </si>
  <si>
    <t>Etes-vous impliqués dans un ou plusieurs organes de prise de décisions (réunions, commissions…) concernant la politique touristique de votre territoire ?</t>
  </si>
  <si>
    <r>
      <t xml:space="preserve">Oui, j'ai des responsabilité dans la réflexion et la mise en œuvre de la politique touristique de mon territoire </t>
    </r>
    <r>
      <rPr>
        <i/>
        <sz val="9"/>
        <color rgb="FF63BFDC"/>
        <rFont val="Calibri"/>
        <family val="2"/>
        <scheme val="minor"/>
      </rPr>
      <t>(ex : Responsable d'une commission tourisme, membre d'une association de développement…)</t>
    </r>
  </si>
  <si>
    <r>
      <t xml:space="preserve">Etes-vous impliqués au sein de voter filière touristique </t>
    </r>
    <r>
      <rPr>
        <i/>
        <sz val="9"/>
        <color rgb="FF63BFDC"/>
        <rFont val="Calibri"/>
        <family val="2"/>
        <scheme val="minor"/>
      </rPr>
      <t>(syndicat hôtelier, confédération, fédération de gîtes…)</t>
    </r>
    <r>
      <rPr>
        <sz val="9"/>
        <color rgb="FF1C6379"/>
        <rFont val="Calibri"/>
        <family val="2"/>
        <scheme val="minor"/>
      </rPr>
      <t xml:space="preserve"> ?</t>
    </r>
  </si>
  <si>
    <r>
      <t xml:space="preserve">Mettez-vous à disposition de vos clientèles une documentation, des outils, des magasines… qui permettent d'appréhender les différents thèmes du développement durable ?
</t>
    </r>
    <r>
      <rPr>
        <i/>
        <sz val="9"/>
        <color rgb="FF63BFDC"/>
        <rFont val="Calibri"/>
        <family val="2"/>
        <scheme val="minor"/>
      </rPr>
      <t>(ex : Approche systémique du développement durable, gestion de l'eau, écoconstruction, biodiversité...)</t>
    </r>
  </si>
  <si>
    <t>Proposez-vous durant votre événement un moment dédié au développement durable ?</t>
  </si>
  <si>
    <t>Oui, sur une partie de mes outils de communication et sur une partie de mes engagements</t>
  </si>
  <si>
    <r>
      <t xml:space="preserve">Affichez vous dans votre établissement vos engagements durables ?
</t>
    </r>
    <r>
      <rPr>
        <i/>
        <sz val="9"/>
        <color indexed="49"/>
        <rFont val="Calibri"/>
        <family val="2"/>
      </rPr>
      <t>(Communication à l'intérieur de votre établissement)</t>
    </r>
  </si>
  <si>
    <t>Evaluez-vous votre la compréhension de ce message "responsable" par les touristes ?</t>
  </si>
  <si>
    <t>Oui de manière systématique (Oral ou écrit)</t>
  </si>
  <si>
    <t>B + je propose à mes clientèles de compenser leurs émissions (pour le transport et/ou lors de leur séjour).</t>
  </si>
  <si>
    <t>1, 2 ou4</t>
  </si>
  <si>
    <t>Engagements</t>
  </si>
  <si>
    <t>Vos engagements</t>
  </si>
  <si>
    <t>Niveaux d'engagements</t>
  </si>
  <si>
    <t>Engagements possibles</t>
  </si>
  <si>
    <t>Des actions restent à engager</t>
  </si>
  <si>
    <t>Engagements significatifs</t>
  </si>
  <si>
    <t>Votre engagement</t>
  </si>
  <si>
    <t>Votre niveau d'engagements</t>
  </si>
  <si>
    <r>
      <t xml:space="preserve">Quelle(s) action(s) avez-vous conduites en faveur de l'accessibilité de votre évenement :
</t>
    </r>
    <r>
      <rPr>
        <sz val="9"/>
        <color rgb="FF63BFDC"/>
        <rFont val="Calibri"/>
        <family val="2"/>
        <scheme val="minor"/>
      </rPr>
      <t>- Formation du personnel à l'encadrement de personnes handicapés,
- Labellisation des espaces d'accueil (bureau, office d'accueil…),
- Utilisation de matériel adapté ( ex : FTT, bornes sensorielles...)</t>
    </r>
  </si>
  <si>
    <t>Synthèse de vos engagements par principe</t>
  </si>
  <si>
    <t>NB : niveaux d'engagements souhaitables par principe</t>
  </si>
  <si>
    <t>Niveau global d'engagements = Niveau d'écotouristicité</t>
  </si>
</sst>
</file>

<file path=xl/styles.xml><?xml version="1.0" encoding="utf-8"?>
<styleSheet xmlns="http://schemas.openxmlformats.org/spreadsheetml/2006/main">
  <fonts count="52">
    <font>
      <sz val="11"/>
      <color theme="1"/>
      <name val="Calibri"/>
      <family val="2"/>
      <scheme val="minor"/>
    </font>
    <font>
      <sz val="12"/>
      <color indexed="49"/>
      <name val="Calibri"/>
      <family val="2"/>
    </font>
    <font>
      <b/>
      <sz val="12"/>
      <color indexed="49"/>
      <name val="Calibri"/>
      <family val="2"/>
    </font>
    <font>
      <sz val="9"/>
      <color indexed="49"/>
      <name val="Calibri"/>
      <family val="2"/>
    </font>
    <font>
      <b/>
      <sz val="9"/>
      <color indexed="49"/>
      <name val="Calibri"/>
      <family val="2"/>
    </font>
    <font>
      <i/>
      <sz val="9"/>
      <color indexed="49"/>
      <name val="Calibri"/>
      <family val="2"/>
    </font>
    <font>
      <b/>
      <u/>
      <sz val="9"/>
      <color indexed="49"/>
      <name val="Calibri"/>
      <family val="2"/>
    </font>
    <font>
      <sz val="8"/>
      <color indexed="49"/>
      <name val="Calibri"/>
      <family val="2"/>
    </font>
    <font>
      <sz val="11"/>
      <color rgb="FF63BFDC"/>
      <name val="Calibri"/>
      <family val="2"/>
      <scheme val="minor"/>
    </font>
    <font>
      <sz val="9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rgb="FF1C6379"/>
      <name val="Calibri"/>
      <family val="2"/>
      <scheme val="minor"/>
    </font>
    <font>
      <sz val="9"/>
      <color rgb="FF1C6379"/>
      <name val="Calibri"/>
      <family val="2"/>
      <scheme val="minor"/>
    </font>
    <font>
      <b/>
      <sz val="11"/>
      <color rgb="FF63BFDC"/>
      <name val="Calibri"/>
      <family val="2"/>
      <scheme val="minor"/>
    </font>
    <font>
      <i/>
      <sz val="9"/>
      <color rgb="FF63BFDC"/>
      <name val="Calibri"/>
      <family val="2"/>
      <scheme val="minor"/>
    </font>
    <font>
      <sz val="12"/>
      <color rgb="FF63BFDC"/>
      <name val="Calibri"/>
      <family val="2"/>
      <scheme val="minor"/>
    </font>
    <font>
      <b/>
      <i/>
      <sz val="11"/>
      <color rgb="FF1C6379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rgb="FF1C6379"/>
      <name val="Calibri"/>
      <family val="2"/>
      <scheme val="minor"/>
    </font>
    <font>
      <b/>
      <sz val="9"/>
      <color rgb="FF1C6379"/>
      <name val="Calibri"/>
      <family val="2"/>
      <scheme val="minor"/>
    </font>
    <font>
      <sz val="14"/>
      <color rgb="FF1C6379"/>
      <name val="Calibri"/>
      <family val="2"/>
      <scheme val="minor"/>
    </font>
    <font>
      <b/>
      <sz val="12"/>
      <color rgb="FF63BFDC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rgb="FF63BFDC"/>
      <name val="Calibri"/>
      <family val="2"/>
      <scheme val="minor"/>
    </font>
    <font>
      <i/>
      <sz val="12"/>
      <color rgb="FF1C6379"/>
      <name val="Calibri"/>
      <family val="2"/>
      <scheme val="minor"/>
    </font>
    <font>
      <sz val="12"/>
      <color rgb="FF1C6379"/>
      <name val="Calibri"/>
      <family val="2"/>
      <scheme val="minor"/>
    </font>
    <font>
      <b/>
      <sz val="12"/>
      <color rgb="FF1C6379"/>
      <name val="Calibri"/>
      <family val="2"/>
      <scheme val="minor"/>
    </font>
    <font>
      <i/>
      <sz val="11"/>
      <color rgb="FF1C6379"/>
      <name val="Calibri"/>
      <family val="2"/>
      <scheme val="minor"/>
    </font>
    <font>
      <b/>
      <u/>
      <sz val="12"/>
      <color rgb="FF1C6379"/>
      <name val="Calibri"/>
      <family val="2"/>
      <scheme val="minor"/>
    </font>
    <font>
      <i/>
      <sz val="11"/>
      <color rgb="FF63BFDC"/>
      <name val="Calibri"/>
      <family val="2"/>
      <scheme val="minor"/>
    </font>
    <font>
      <i/>
      <sz val="9"/>
      <color rgb="FF1C6379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0"/>
      <color rgb="FF2A2A2A"/>
      <name val="Segoe UI"/>
      <family val="2"/>
    </font>
    <font>
      <b/>
      <sz val="11"/>
      <color rgb="FF1C6379"/>
      <name val="Calibri"/>
      <family val="2"/>
      <scheme val="minor"/>
    </font>
    <font>
      <sz val="9"/>
      <color theme="6" tint="-0.499984740745262"/>
      <name val="Calibri"/>
      <family val="2"/>
      <scheme val="minor"/>
    </font>
    <font>
      <b/>
      <sz val="9"/>
      <color theme="6" tint="-0.499984740745262"/>
      <name val="Calibri"/>
      <family val="2"/>
      <scheme val="minor"/>
    </font>
    <font>
      <sz val="11"/>
      <color theme="6" tint="-0.499984740745262"/>
      <name val="Calibri"/>
      <family val="2"/>
      <scheme val="minor"/>
    </font>
    <font>
      <sz val="9"/>
      <color rgb="FF00B05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4"/>
      <color rgb="FF63BFDC"/>
      <name val="Calibri"/>
      <family val="2"/>
      <scheme val="minor"/>
    </font>
    <font>
      <b/>
      <sz val="14"/>
      <color rgb="FF63BFDC"/>
      <name val="Calibri"/>
      <family val="2"/>
      <scheme val="minor"/>
    </font>
    <font>
      <b/>
      <i/>
      <sz val="12"/>
      <color rgb="FF63BFDC"/>
      <name val="Calibri"/>
      <family val="2"/>
      <scheme val="minor"/>
    </font>
    <font>
      <sz val="9"/>
      <color rgb="FF63BFDC"/>
      <name val="Calibri"/>
      <family val="2"/>
      <scheme val="minor"/>
    </font>
    <font>
      <b/>
      <sz val="9"/>
      <color rgb="FF1C6379"/>
      <name val="Calibri"/>
      <family val="2"/>
    </font>
    <font>
      <sz val="9"/>
      <color rgb="FF1C6379"/>
      <name val="Calibri"/>
      <family val="2"/>
    </font>
    <font>
      <b/>
      <sz val="11"/>
      <color rgb="FFC00000"/>
      <name val="Calibri"/>
      <family val="2"/>
      <scheme val="minor"/>
    </font>
    <font>
      <b/>
      <sz val="11"/>
      <color rgb="FF6699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1C6379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rgb="FF63BFD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rgb="FFCCFF33"/>
        <bgColor indexed="64"/>
      </patternFill>
    </fill>
  </fills>
  <borders count="47">
    <border>
      <left/>
      <right/>
      <top/>
      <bottom/>
      <diagonal/>
    </border>
    <border>
      <left style="thin">
        <color rgb="FF63BFDC"/>
      </left>
      <right/>
      <top style="thin">
        <color rgb="FF63BFDC"/>
      </top>
      <bottom style="thin">
        <color rgb="FF63BFDC"/>
      </bottom>
      <diagonal/>
    </border>
    <border>
      <left style="thin">
        <color rgb="FF63BFDC"/>
      </left>
      <right style="thin">
        <color rgb="FF63BFDC"/>
      </right>
      <top style="thin">
        <color rgb="FF63BFDC"/>
      </top>
      <bottom style="thin">
        <color rgb="FF63BFDC"/>
      </bottom>
      <diagonal/>
    </border>
    <border>
      <left style="thin">
        <color rgb="FF63BFDC"/>
      </left>
      <right/>
      <top style="thin">
        <color rgb="FF63BFDC"/>
      </top>
      <bottom style="medium">
        <color rgb="FF63BFDC"/>
      </bottom>
      <diagonal/>
    </border>
    <border>
      <left style="thin">
        <color rgb="FF63BFDC"/>
      </left>
      <right/>
      <top style="medium">
        <color rgb="FF63BFDC"/>
      </top>
      <bottom style="thin">
        <color rgb="FF63BFDC"/>
      </bottom>
      <diagonal/>
    </border>
    <border>
      <left style="thin">
        <color rgb="FF63BFDC"/>
      </left>
      <right style="thin">
        <color rgb="FF63BFDC"/>
      </right>
      <top style="thin">
        <color rgb="FF63BFDC"/>
      </top>
      <bottom style="medium">
        <color rgb="FF63BFDC"/>
      </bottom>
      <diagonal/>
    </border>
    <border>
      <left style="thin">
        <color rgb="FF63BFDC"/>
      </left>
      <right/>
      <top/>
      <bottom style="thin">
        <color rgb="FF63BFDC"/>
      </bottom>
      <diagonal/>
    </border>
    <border>
      <left style="thin">
        <color rgb="FF63BFDC"/>
      </left>
      <right/>
      <top style="thin">
        <color rgb="FF63BFDC"/>
      </top>
      <bottom/>
      <diagonal/>
    </border>
    <border>
      <left/>
      <right/>
      <top style="medium">
        <color rgb="FF63BFDC"/>
      </top>
      <bottom/>
      <diagonal/>
    </border>
    <border>
      <left/>
      <right style="thin">
        <color rgb="FF63BFDC"/>
      </right>
      <top style="medium">
        <color rgb="FF63BFDC"/>
      </top>
      <bottom style="thin">
        <color rgb="FF63BFDC"/>
      </bottom>
      <diagonal/>
    </border>
    <border>
      <left style="thin">
        <color rgb="FF63BFDC"/>
      </left>
      <right style="thin">
        <color rgb="FF63BFDC"/>
      </right>
      <top style="medium">
        <color rgb="FF63BFDC"/>
      </top>
      <bottom style="thin">
        <color rgb="FF63BFDC"/>
      </bottom>
      <diagonal/>
    </border>
    <border>
      <left/>
      <right style="thin">
        <color rgb="FF63BFDC"/>
      </right>
      <top style="thin">
        <color rgb="FF63BFDC"/>
      </top>
      <bottom style="medium">
        <color rgb="FF63BFDC"/>
      </bottom>
      <diagonal/>
    </border>
    <border>
      <left style="thin">
        <color rgb="FF63BFDC"/>
      </left>
      <right style="thin">
        <color rgb="FF63BFDC"/>
      </right>
      <top/>
      <bottom style="thin">
        <color rgb="FF63BFDC"/>
      </bottom>
      <diagonal/>
    </border>
    <border>
      <left/>
      <right style="thin">
        <color rgb="FF63BFDC"/>
      </right>
      <top/>
      <bottom style="thin">
        <color rgb="FF63BFDC"/>
      </bottom>
      <diagonal/>
    </border>
    <border>
      <left/>
      <right style="thin">
        <color rgb="FF63BFDC"/>
      </right>
      <top style="thin">
        <color rgb="FF63BFDC"/>
      </top>
      <bottom style="thin">
        <color rgb="FF63BFDC"/>
      </bottom>
      <diagonal/>
    </border>
    <border>
      <left/>
      <right style="thin">
        <color rgb="FF63BFDC"/>
      </right>
      <top style="thin">
        <color rgb="FF63BFDC"/>
      </top>
      <bottom/>
      <diagonal/>
    </border>
    <border>
      <left style="thin">
        <color rgb="FF63BFDC"/>
      </left>
      <right style="thin">
        <color rgb="FF63BFDC"/>
      </right>
      <top style="thin">
        <color rgb="FF63BFDC"/>
      </top>
      <bottom/>
      <diagonal/>
    </border>
    <border>
      <left/>
      <right/>
      <top/>
      <bottom style="thin">
        <color rgb="FF63BFDC"/>
      </bottom>
      <diagonal/>
    </border>
    <border>
      <left style="thin">
        <color rgb="FF63BFDC"/>
      </left>
      <right style="thin">
        <color rgb="FF63BFDC"/>
      </right>
      <top/>
      <bottom/>
      <diagonal/>
    </border>
    <border>
      <left/>
      <right/>
      <top style="medium">
        <color rgb="FF63BFDC"/>
      </top>
      <bottom style="thin">
        <color rgb="FF63BFDC"/>
      </bottom>
      <diagonal/>
    </border>
    <border>
      <left/>
      <right/>
      <top style="thin">
        <color rgb="FF63BFDC"/>
      </top>
      <bottom style="thin">
        <color rgb="FF63BFDC"/>
      </bottom>
      <diagonal/>
    </border>
    <border>
      <left style="thin">
        <color rgb="FF63BFDC"/>
      </left>
      <right/>
      <top/>
      <bottom style="medium">
        <color rgb="FF63BFDC"/>
      </bottom>
      <diagonal/>
    </border>
    <border>
      <left/>
      <right/>
      <top/>
      <bottom style="medium">
        <color rgb="FF63BFDC"/>
      </bottom>
      <diagonal/>
    </border>
    <border>
      <left style="thin">
        <color rgb="FF63BFDC"/>
      </left>
      <right style="thin">
        <color rgb="FF63BFDC"/>
      </right>
      <top/>
      <bottom style="medium">
        <color rgb="FF63BFDC"/>
      </bottom>
      <diagonal/>
    </border>
    <border>
      <left/>
      <right/>
      <top style="thin">
        <color rgb="FF63BFDC"/>
      </top>
      <bottom/>
      <diagonal/>
    </border>
    <border>
      <left style="thin">
        <color rgb="FF63BFDC"/>
      </left>
      <right/>
      <top/>
      <bottom/>
      <diagonal/>
    </border>
    <border>
      <left/>
      <right/>
      <top style="thin">
        <color rgb="FF63BFDC"/>
      </top>
      <bottom style="medium">
        <color rgb="FF63BFDC"/>
      </bottom>
      <diagonal/>
    </border>
    <border>
      <left/>
      <right style="thin">
        <color rgb="FF63BFDC"/>
      </right>
      <top/>
      <bottom/>
      <diagonal/>
    </border>
    <border>
      <left/>
      <right style="thin">
        <color rgb="FF63BFDC"/>
      </right>
      <top/>
      <bottom style="medium">
        <color rgb="FF63BFDC"/>
      </bottom>
      <diagonal/>
    </border>
    <border>
      <left style="thin">
        <color rgb="FF63BFDC"/>
      </left>
      <right style="thin">
        <color rgb="FF63BFDC"/>
      </right>
      <top style="medium">
        <color rgb="FF63BFDC"/>
      </top>
      <bottom/>
      <diagonal/>
    </border>
    <border>
      <left/>
      <right style="thin">
        <color rgb="FF63BFDC"/>
      </right>
      <top style="medium">
        <color rgb="FF63BFDC"/>
      </top>
      <bottom/>
      <diagonal/>
    </border>
    <border>
      <left style="thin">
        <color rgb="FF63BFDC"/>
      </left>
      <right style="thin">
        <color rgb="FF63BFDC"/>
      </right>
      <top/>
      <bottom style="thick">
        <color rgb="FF63BFDC"/>
      </bottom>
      <diagonal/>
    </border>
    <border>
      <left style="thin">
        <color rgb="FF63BFDC"/>
      </left>
      <right/>
      <top/>
      <bottom style="thick">
        <color rgb="FF63BFDC"/>
      </bottom>
      <diagonal/>
    </border>
    <border>
      <left/>
      <right/>
      <top/>
      <bottom style="thick">
        <color rgb="FF63BFDC"/>
      </bottom>
      <diagonal/>
    </border>
    <border>
      <left/>
      <right style="thin">
        <color rgb="FF63BFDC"/>
      </right>
      <top/>
      <bottom style="thick">
        <color rgb="FF63BFDC"/>
      </bottom>
      <diagonal/>
    </border>
    <border>
      <left style="medium">
        <color rgb="FF63BFDC"/>
      </left>
      <right style="medium">
        <color rgb="FF63BFDC"/>
      </right>
      <top style="medium">
        <color rgb="FF63BFDC"/>
      </top>
      <bottom/>
      <diagonal/>
    </border>
    <border>
      <left style="medium">
        <color rgb="FF63BFDC"/>
      </left>
      <right style="medium">
        <color rgb="FF63BFDC"/>
      </right>
      <top/>
      <bottom/>
      <diagonal/>
    </border>
    <border>
      <left style="medium">
        <color rgb="FF63BFDC"/>
      </left>
      <right style="medium">
        <color rgb="FF63BFDC"/>
      </right>
      <top/>
      <bottom style="medium">
        <color rgb="FF63BFDC"/>
      </bottom>
      <diagonal/>
    </border>
    <border>
      <left style="medium">
        <color rgb="FF63BFDC"/>
      </left>
      <right style="thin">
        <color rgb="FF63BFDC"/>
      </right>
      <top style="medium">
        <color rgb="FF63BFDC"/>
      </top>
      <bottom/>
      <diagonal/>
    </border>
    <border>
      <left style="medium">
        <color rgb="FF63BFDC"/>
      </left>
      <right style="thin">
        <color rgb="FF63BFDC"/>
      </right>
      <top/>
      <bottom/>
      <diagonal/>
    </border>
    <border>
      <left style="medium">
        <color rgb="FF63BFDC"/>
      </left>
      <right style="thin">
        <color rgb="FF63BFDC"/>
      </right>
      <top/>
      <bottom style="medium">
        <color rgb="FF63BFDC"/>
      </bottom>
      <diagonal/>
    </border>
    <border>
      <left style="medium">
        <color rgb="FF63BFDC"/>
      </left>
      <right/>
      <top/>
      <bottom/>
      <diagonal/>
    </border>
    <border>
      <left style="medium">
        <color rgb="FF63BFDC"/>
      </left>
      <right style="thin">
        <color rgb="FF63BFDC"/>
      </right>
      <top style="medium">
        <color rgb="FF63BFDC"/>
      </top>
      <bottom style="thin">
        <color rgb="FF63BFDC"/>
      </bottom>
      <diagonal/>
    </border>
    <border>
      <left style="medium">
        <color rgb="FF63BFDC"/>
      </left>
      <right style="thin">
        <color rgb="FF63BFDC"/>
      </right>
      <top style="thin">
        <color rgb="FF63BFDC"/>
      </top>
      <bottom style="medium">
        <color rgb="FF63BFDC"/>
      </bottom>
      <diagonal/>
    </border>
    <border>
      <left style="thin">
        <color rgb="FF63BFDC"/>
      </left>
      <right style="thin">
        <color rgb="FF63BFDC"/>
      </right>
      <top style="medium">
        <color rgb="FF63BFDC"/>
      </top>
      <bottom style="medium">
        <color rgb="FF63BFDC"/>
      </bottom>
      <diagonal/>
    </border>
    <border>
      <left style="thin">
        <color rgb="FF63BFDC"/>
      </left>
      <right/>
      <top style="medium">
        <color rgb="FF63BFDC"/>
      </top>
      <bottom style="medium">
        <color rgb="FF63BFDC"/>
      </bottom>
      <diagonal/>
    </border>
    <border>
      <left/>
      <right style="thin">
        <color rgb="FF63BFDC"/>
      </right>
      <top style="medium">
        <color rgb="FF63BFDC"/>
      </top>
      <bottom style="medium">
        <color rgb="FF63BFDC"/>
      </bottom>
      <diagonal/>
    </border>
  </borders>
  <cellStyleXfs count="1">
    <xf numFmtId="0" fontId="0" fillId="0" borderId="0"/>
  </cellStyleXfs>
  <cellXfs count="485">
    <xf numFmtId="0" fontId="0" fillId="0" borderId="0" xfId="0"/>
    <xf numFmtId="0" fontId="8" fillId="2" borderId="0" xfId="0" applyFont="1" applyFill="1" applyAlignment="1">
      <alignment vertical="center"/>
    </xf>
    <xf numFmtId="0" fontId="0" fillId="2" borderId="0" xfId="0" applyFill="1"/>
    <xf numFmtId="0" fontId="9" fillId="2" borderId="0" xfId="0" applyFont="1" applyFill="1" applyBorder="1" applyAlignment="1">
      <alignment wrapText="1"/>
    </xf>
    <xf numFmtId="0" fontId="0" fillId="2" borderId="0" xfId="0" applyFill="1" applyAlignment="1">
      <alignment wrapText="1"/>
    </xf>
    <xf numFmtId="0" fontId="0" fillId="2" borderId="0" xfId="0" applyFill="1" applyBorder="1"/>
    <xf numFmtId="0" fontId="8" fillId="2" borderId="0" xfId="0" applyFont="1" applyFill="1" applyAlignment="1">
      <alignment wrapText="1"/>
    </xf>
    <xf numFmtId="0" fontId="10" fillId="2" borderId="0" xfId="0" applyFont="1" applyFill="1" applyBorder="1" applyAlignment="1">
      <alignment horizontal="left" vertical="top" wrapText="1"/>
    </xf>
    <xf numFmtId="0" fontId="11" fillId="2" borderId="0" xfId="0" applyFont="1" applyFill="1" applyBorder="1" applyAlignment="1">
      <alignment wrapText="1"/>
    </xf>
    <xf numFmtId="0" fontId="0" fillId="2" borderId="0" xfId="0" applyFill="1" applyProtection="1"/>
    <xf numFmtId="0" fontId="8" fillId="2" borderId="0" xfId="0" applyFont="1" applyFill="1" applyAlignment="1" applyProtection="1">
      <alignment vertical="center"/>
    </xf>
    <xf numFmtId="0" fontId="12" fillId="2" borderId="0" xfId="0" applyFont="1" applyFill="1" applyAlignment="1" applyProtection="1">
      <alignment horizontal="center" vertical="center" wrapText="1"/>
    </xf>
    <xf numFmtId="0" fontId="13" fillId="2" borderId="0" xfId="0" applyFont="1" applyFill="1" applyBorder="1" applyAlignment="1" applyProtection="1">
      <alignment horizontal="center" vertical="center" wrapText="1"/>
    </xf>
    <xf numFmtId="0" fontId="14" fillId="2" borderId="0" xfId="0" applyFont="1" applyFill="1" applyBorder="1" applyAlignment="1" applyProtection="1">
      <alignment vertical="center" wrapText="1"/>
    </xf>
    <xf numFmtId="0" fontId="14" fillId="2" borderId="0" xfId="0" applyFont="1" applyFill="1" applyBorder="1" applyAlignment="1" applyProtection="1">
      <alignment horizontal="center" vertical="center" wrapText="1"/>
    </xf>
    <xf numFmtId="0" fontId="10" fillId="2" borderId="0" xfId="0" applyFont="1" applyFill="1" applyBorder="1" applyAlignment="1" applyProtection="1">
      <alignment horizontal="left" vertical="top" wrapText="1"/>
    </xf>
    <xf numFmtId="0" fontId="11" fillId="2" borderId="0" xfId="0" applyFont="1" applyFill="1" applyBorder="1" applyAlignment="1" applyProtection="1">
      <alignment wrapText="1"/>
    </xf>
    <xf numFmtId="0" fontId="9" fillId="2" borderId="0" xfId="0" applyFont="1" applyFill="1" applyBorder="1" applyAlignment="1" applyProtection="1">
      <alignment wrapText="1"/>
    </xf>
    <xf numFmtId="0" fontId="15" fillId="3" borderId="0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left" vertical="center" wrapText="1"/>
    </xf>
    <xf numFmtId="0" fontId="16" fillId="2" borderId="3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center" wrapText="1"/>
    </xf>
    <xf numFmtId="0" fontId="14" fillId="2" borderId="4" xfId="0" applyFont="1" applyFill="1" applyBorder="1" applyAlignment="1">
      <alignment horizontal="left" vertical="center" wrapText="1"/>
    </xf>
    <xf numFmtId="0" fontId="14" fillId="2" borderId="3" xfId="0" applyFont="1" applyFill="1" applyBorder="1" applyAlignment="1">
      <alignment horizontal="left" vertical="center" wrapText="1"/>
    </xf>
    <xf numFmtId="0" fontId="0" fillId="2" borderId="0" xfId="0" applyFill="1" applyAlignment="1">
      <alignment horizontal="left" vertical="center"/>
    </xf>
    <xf numFmtId="0" fontId="0" fillId="2" borderId="0" xfId="0" applyFill="1" applyAlignment="1" applyProtection="1">
      <alignment horizontal="left" vertical="center"/>
    </xf>
    <xf numFmtId="0" fontId="14" fillId="2" borderId="6" xfId="0" applyFont="1" applyFill="1" applyBorder="1" applyAlignment="1">
      <alignment horizontal="left" vertical="center" wrapText="1"/>
    </xf>
    <xf numFmtId="0" fontId="14" fillId="2" borderId="7" xfId="0" applyFont="1" applyFill="1" applyBorder="1" applyAlignment="1">
      <alignment horizontal="left" vertical="center" wrapText="1"/>
    </xf>
    <xf numFmtId="0" fontId="0" fillId="2" borderId="8" xfId="0" applyFill="1" applyBorder="1"/>
    <xf numFmtId="0" fontId="17" fillId="2" borderId="0" xfId="0" applyFont="1" applyFill="1" applyAlignment="1">
      <alignment vertical="center"/>
    </xf>
    <xf numFmtId="0" fontId="12" fillId="2" borderId="0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wrapText="1"/>
    </xf>
    <xf numFmtId="0" fontId="13" fillId="2" borderId="0" xfId="0" applyFont="1" applyFill="1" applyAlignment="1">
      <alignment horizontal="center" vertical="center" wrapText="1"/>
    </xf>
    <xf numFmtId="0" fontId="13" fillId="2" borderId="0" xfId="0" applyFont="1" applyFill="1"/>
    <xf numFmtId="0" fontId="0" fillId="2" borderId="0" xfId="0" applyFill="1" applyAlignment="1">
      <alignment horizontal="center" vertical="center"/>
    </xf>
    <xf numFmtId="0" fontId="16" fillId="2" borderId="0" xfId="0" applyFont="1" applyFill="1" applyAlignment="1">
      <alignment wrapText="1"/>
    </xf>
    <xf numFmtId="0" fontId="0" fillId="2" borderId="0" xfId="0" applyFill="1" applyAlignment="1">
      <alignment horizontal="left" vertical="center" wrapText="1"/>
    </xf>
    <xf numFmtId="0" fontId="13" fillId="2" borderId="0" xfId="0" applyFont="1" applyFill="1" applyBorder="1" applyAlignment="1">
      <alignment horizontal="center" vertical="center" textRotation="90" wrapText="1"/>
    </xf>
    <xf numFmtId="0" fontId="16" fillId="2" borderId="0" xfId="0" applyFont="1" applyFill="1" applyBorder="1" applyAlignment="1">
      <alignment horizontal="left" vertical="center" wrapText="1"/>
    </xf>
    <xf numFmtId="0" fontId="16" fillId="2" borderId="0" xfId="0" applyFont="1" applyFill="1" applyBorder="1" applyAlignment="1">
      <alignment horizontal="center" vertical="center" wrapText="1"/>
    </xf>
    <xf numFmtId="0" fontId="18" fillId="2" borderId="0" xfId="0" applyFont="1" applyFill="1" applyBorder="1" applyAlignment="1">
      <alignment vertical="center"/>
    </xf>
    <xf numFmtId="0" fontId="18" fillId="2" borderId="0" xfId="0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/>
    </xf>
    <xf numFmtId="0" fontId="19" fillId="2" borderId="0" xfId="0" applyFont="1" applyFill="1" applyAlignment="1">
      <alignment vertical="center"/>
    </xf>
    <xf numFmtId="0" fontId="13" fillId="2" borderId="0" xfId="0" applyFont="1" applyFill="1" applyBorder="1" applyAlignment="1">
      <alignment horizontal="center" vertical="center" wrapText="1"/>
    </xf>
    <xf numFmtId="0" fontId="13" fillId="2" borderId="0" xfId="0" applyFont="1" applyFill="1" applyBorder="1"/>
    <xf numFmtId="0" fontId="10" fillId="2" borderId="0" xfId="0" applyFont="1" applyFill="1" applyBorder="1" applyAlignment="1">
      <alignment horizontal="center" vertical="top" wrapText="1"/>
    </xf>
    <xf numFmtId="0" fontId="11" fillId="2" borderId="0" xfId="0" applyFont="1" applyFill="1" applyBorder="1" applyAlignment="1">
      <alignment horizontal="center" wrapText="1"/>
    </xf>
    <xf numFmtId="0" fontId="20" fillId="2" borderId="0" xfId="0" applyFont="1" applyFill="1" applyBorder="1" applyAlignment="1">
      <alignment horizontal="center" vertical="center"/>
    </xf>
    <xf numFmtId="0" fontId="21" fillId="2" borderId="0" xfId="0" applyFont="1" applyFill="1" applyAlignment="1"/>
    <xf numFmtId="0" fontId="14" fillId="2" borderId="4" xfId="0" applyFont="1" applyFill="1" applyBorder="1" applyAlignment="1" applyProtection="1">
      <alignment vertical="center" wrapText="1"/>
    </xf>
    <xf numFmtId="0" fontId="14" fillId="2" borderId="9" xfId="0" applyFont="1" applyFill="1" applyBorder="1" applyAlignment="1" applyProtection="1">
      <alignment horizontal="center" vertical="center" wrapText="1"/>
    </xf>
    <xf numFmtId="0" fontId="14" fillId="2" borderId="10" xfId="0" applyFont="1" applyFill="1" applyBorder="1" applyAlignment="1" applyProtection="1">
      <alignment horizontal="center" vertical="center" wrapText="1"/>
    </xf>
    <xf numFmtId="0" fontId="14" fillId="2" borderId="4" xfId="0" applyFont="1" applyFill="1" applyBorder="1" applyAlignment="1" applyProtection="1">
      <alignment horizontal="center" vertical="center" wrapText="1"/>
    </xf>
    <xf numFmtId="0" fontId="14" fillId="2" borderId="1" xfId="0" applyFont="1" applyFill="1" applyBorder="1" applyAlignment="1" applyProtection="1">
      <alignment vertical="center" wrapText="1"/>
    </xf>
    <xf numFmtId="0" fontId="14" fillId="2" borderId="1" xfId="0" applyFont="1" applyFill="1" applyBorder="1" applyAlignment="1" applyProtection="1">
      <alignment horizontal="center" vertical="center" wrapText="1"/>
    </xf>
    <xf numFmtId="0" fontId="14" fillId="2" borderId="3" xfId="0" applyFont="1" applyFill="1" applyBorder="1" applyAlignment="1" applyProtection="1">
      <alignment vertical="center" wrapText="1"/>
    </xf>
    <xf numFmtId="0" fontId="14" fillId="2" borderId="11" xfId="0" applyFont="1" applyFill="1" applyBorder="1" applyAlignment="1" applyProtection="1">
      <alignment horizontal="center" vertical="center" wrapText="1"/>
    </xf>
    <xf numFmtId="0" fontId="14" fillId="2" borderId="5" xfId="0" applyFont="1" applyFill="1" applyBorder="1" applyAlignment="1" applyProtection="1">
      <alignment horizontal="center" vertical="center" wrapText="1"/>
    </xf>
    <xf numFmtId="0" fontId="14" fillId="2" borderId="3" xfId="0" applyFont="1" applyFill="1" applyBorder="1" applyAlignment="1" applyProtection="1">
      <alignment horizontal="center" vertical="center" wrapText="1"/>
    </xf>
    <xf numFmtId="0" fontId="22" fillId="4" borderId="10" xfId="0" applyFont="1" applyFill="1" applyBorder="1" applyAlignment="1" applyProtection="1">
      <alignment horizontal="center" vertical="center" wrapText="1"/>
      <protection locked="0"/>
    </xf>
    <xf numFmtId="0" fontId="22" fillId="4" borderId="2" xfId="0" applyFont="1" applyFill="1" applyBorder="1" applyAlignment="1" applyProtection="1">
      <alignment horizontal="center" vertical="center" wrapText="1"/>
      <protection locked="0"/>
    </xf>
    <xf numFmtId="0" fontId="22" fillId="4" borderId="5" xfId="0" applyFont="1" applyFill="1" applyBorder="1" applyAlignment="1" applyProtection="1">
      <alignment horizontal="center" vertical="center" wrapText="1"/>
      <protection locked="0"/>
    </xf>
    <xf numFmtId="0" fontId="22" fillId="4" borderId="4" xfId="0" applyFont="1" applyFill="1" applyBorder="1" applyAlignment="1" applyProtection="1">
      <alignment horizontal="center" vertical="center" wrapText="1"/>
      <protection locked="0"/>
    </xf>
    <xf numFmtId="0" fontId="22" fillId="4" borderId="1" xfId="0" applyFont="1" applyFill="1" applyBorder="1" applyAlignment="1" applyProtection="1">
      <alignment horizontal="center" vertical="center" wrapText="1"/>
      <protection locked="0"/>
    </xf>
    <xf numFmtId="0" fontId="22" fillId="4" borderId="3" xfId="0" applyFont="1" applyFill="1" applyBorder="1" applyAlignment="1" applyProtection="1">
      <alignment horizontal="center" vertical="center" wrapText="1"/>
      <protection locked="0"/>
    </xf>
    <xf numFmtId="0" fontId="23" fillId="2" borderId="0" xfId="0" applyFont="1" applyFill="1" applyBorder="1" applyAlignment="1" applyProtection="1">
      <alignment vertical="center" wrapText="1"/>
    </xf>
    <xf numFmtId="0" fontId="0" fillId="2" borderId="0" xfId="0" applyFill="1" applyAlignment="1">
      <alignment horizontal="left"/>
    </xf>
    <xf numFmtId="0" fontId="16" fillId="2" borderId="0" xfId="0" applyFont="1" applyFill="1" applyBorder="1" applyAlignment="1" applyProtection="1">
      <alignment horizontal="center" vertical="center" wrapText="1"/>
    </xf>
    <xf numFmtId="0" fontId="14" fillId="4" borderId="2" xfId="0" applyFont="1" applyFill="1" applyBorder="1" applyAlignment="1" applyProtection="1">
      <alignment horizontal="center" vertical="center" wrapText="1"/>
      <protection locked="0"/>
    </xf>
    <xf numFmtId="0" fontId="14" fillId="4" borderId="1" xfId="0" applyFont="1" applyFill="1" applyBorder="1" applyAlignment="1" applyProtection="1">
      <alignment horizontal="center" vertical="center" wrapText="1"/>
      <protection locked="0"/>
    </xf>
    <xf numFmtId="0" fontId="14" fillId="4" borderId="3" xfId="0" applyFont="1" applyFill="1" applyBorder="1" applyAlignment="1" applyProtection="1">
      <alignment horizontal="center" vertical="center" wrapText="1"/>
      <protection locked="0"/>
    </xf>
    <xf numFmtId="0" fontId="14" fillId="4" borderId="12" xfId="0" applyFont="1" applyFill="1" applyBorder="1" applyAlignment="1" applyProtection="1">
      <alignment horizontal="center" vertical="center" wrapText="1"/>
      <protection locked="0"/>
    </xf>
    <xf numFmtId="0" fontId="14" fillId="4" borderId="6" xfId="0" applyFont="1" applyFill="1" applyBorder="1" applyAlignment="1" applyProtection="1">
      <alignment horizontal="center" vertical="center" wrapText="1"/>
      <protection locked="0"/>
    </xf>
    <xf numFmtId="0" fontId="0" fillId="2" borderId="0" xfId="0" applyFill="1" applyAlignment="1" applyProtection="1">
      <alignment horizontal="center"/>
    </xf>
    <xf numFmtId="0" fontId="14" fillId="2" borderId="1" xfId="0" applyFont="1" applyFill="1" applyBorder="1" applyAlignment="1" applyProtection="1">
      <alignment horizontal="left" vertical="center" wrapText="1"/>
    </xf>
    <xf numFmtId="0" fontId="0" fillId="2" borderId="0" xfId="0" applyFill="1" applyAlignment="1" applyProtection="1">
      <alignment wrapText="1"/>
    </xf>
    <xf numFmtId="0" fontId="0" fillId="2" borderId="0" xfId="0" applyFill="1" applyBorder="1" applyProtection="1"/>
    <xf numFmtId="0" fontId="20" fillId="2" borderId="0" xfId="0" applyFont="1" applyFill="1" applyBorder="1" applyAlignment="1" applyProtection="1">
      <alignment vertical="center"/>
    </xf>
    <xf numFmtId="0" fontId="20" fillId="2" borderId="0" xfId="0" applyFont="1" applyFill="1" applyAlignment="1" applyProtection="1">
      <alignment vertical="center"/>
    </xf>
    <xf numFmtId="0" fontId="24" fillId="2" borderId="0" xfId="0" applyFont="1" applyFill="1" applyBorder="1" applyAlignment="1" applyProtection="1">
      <alignment vertical="center"/>
    </xf>
    <xf numFmtId="0" fontId="14" fillId="4" borderId="10" xfId="0" applyFont="1" applyFill="1" applyBorder="1" applyAlignment="1" applyProtection="1">
      <alignment horizontal="center" vertical="center" wrapText="1"/>
      <protection locked="0"/>
    </xf>
    <xf numFmtId="0" fontId="14" fillId="4" borderId="5" xfId="0" applyFont="1" applyFill="1" applyBorder="1" applyAlignment="1" applyProtection="1">
      <alignment horizontal="center" vertical="center" wrapText="1"/>
      <protection locked="0"/>
    </xf>
    <xf numFmtId="0" fontId="14" fillId="4" borderId="4" xfId="0" applyFont="1" applyFill="1" applyBorder="1" applyAlignment="1" applyProtection="1">
      <alignment horizontal="center" vertical="center" wrapText="1"/>
      <protection locked="0"/>
    </xf>
    <xf numFmtId="0" fontId="13" fillId="4" borderId="1" xfId="0" applyFont="1" applyFill="1" applyBorder="1" applyAlignment="1" applyProtection="1">
      <alignment horizontal="center" vertical="center"/>
      <protection locked="0"/>
    </xf>
    <xf numFmtId="0" fontId="0" fillId="2" borderId="0" xfId="0" applyFill="1" applyBorder="1" applyAlignment="1"/>
    <xf numFmtId="0" fontId="20" fillId="2" borderId="0" xfId="0" applyFont="1" applyFill="1" applyBorder="1" applyAlignment="1">
      <alignment horizontal="center"/>
    </xf>
    <xf numFmtId="0" fontId="25" fillId="2" borderId="0" xfId="0" applyFont="1" applyFill="1" applyBorder="1"/>
    <xf numFmtId="0" fontId="15" fillId="2" borderId="0" xfId="0" applyFont="1" applyFill="1" applyBorder="1" applyAlignment="1">
      <alignment vertical="center" wrapText="1"/>
    </xf>
    <xf numFmtId="0" fontId="26" fillId="2" borderId="0" xfId="0" applyFont="1" applyFill="1" applyBorder="1" applyAlignment="1">
      <alignment wrapText="1"/>
    </xf>
    <xf numFmtId="0" fontId="20" fillId="2" borderId="0" xfId="0" applyFont="1" applyFill="1" applyBorder="1"/>
    <xf numFmtId="0" fontId="0" fillId="2" borderId="0" xfId="0" applyFill="1" applyBorder="1" applyAlignment="1">
      <alignment horizontal="left" vertical="center" wrapText="1"/>
    </xf>
    <xf numFmtId="0" fontId="27" fillId="5" borderId="0" xfId="0" applyFont="1" applyFill="1" applyBorder="1" applyAlignment="1">
      <alignment horizontal="left" vertical="center" wrapText="1"/>
    </xf>
    <xf numFmtId="0" fontId="25" fillId="2" borderId="0" xfId="0" applyFont="1" applyFill="1" applyBorder="1" applyAlignment="1">
      <alignment horizontal="left" vertical="center" wrapText="1"/>
    </xf>
    <xf numFmtId="0" fontId="20" fillId="2" borderId="0" xfId="0" applyFont="1" applyFill="1" applyBorder="1" applyAlignment="1">
      <alignment horizontal="left" vertical="center" wrapText="1"/>
    </xf>
    <xf numFmtId="0" fontId="28" fillId="5" borderId="13" xfId="0" applyFont="1" applyFill="1" applyBorder="1" applyAlignment="1">
      <alignment horizontal="left" vertical="center" wrapText="1"/>
    </xf>
    <xf numFmtId="0" fontId="23" fillId="2" borderId="12" xfId="0" applyFont="1" applyFill="1" applyBorder="1" applyAlignment="1">
      <alignment horizontal="left" vertical="center" wrapText="1"/>
    </xf>
    <xf numFmtId="0" fontId="28" fillId="5" borderId="14" xfId="0" applyFont="1" applyFill="1" applyBorder="1" applyAlignment="1">
      <alignment horizontal="left" vertical="center" wrapText="1"/>
    </xf>
    <xf numFmtId="0" fontId="23" fillId="2" borderId="2" xfId="0" applyFont="1" applyFill="1" applyBorder="1" applyAlignment="1">
      <alignment horizontal="left" vertical="center" wrapText="1"/>
    </xf>
    <xf numFmtId="0" fontId="28" fillId="5" borderId="15" xfId="0" applyFont="1" applyFill="1" applyBorder="1" applyAlignment="1">
      <alignment horizontal="left" vertical="center" wrapText="1"/>
    </xf>
    <xf numFmtId="0" fontId="23" fillId="2" borderId="16" xfId="0" applyFont="1" applyFill="1" applyBorder="1" applyAlignment="1">
      <alignment horizontal="left" vertical="center" wrapText="1"/>
    </xf>
    <xf numFmtId="0" fontId="21" fillId="2" borderId="0" xfId="0" applyFont="1" applyFill="1" applyBorder="1" applyAlignment="1"/>
    <xf numFmtId="0" fontId="16" fillId="2" borderId="1" xfId="0" applyFont="1" applyFill="1" applyBorder="1" applyAlignment="1">
      <alignment horizontal="left" vertical="center" wrapText="1"/>
    </xf>
    <xf numFmtId="0" fontId="14" fillId="4" borderId="10" xfId="0" applyFont="1" applyFill="1" applyBorder="1" applyAlignment="1">
      <alignment horizontal="center" vertical="center" wrapText="1"/>
    </xf>
    <xf numFmtId="0" fontId="13" fillId="4" borderId="4" xfId="0" applyFont="1" applyFill="1" applyBorder="1" applyAlignment="1">
      <alignment horizontal="center" vertical="center"/>
    </xf>
    <xf numFmtId="0" fontId="14" fillId="2" borderId="14" xfId="0" applyFont="1" applyFill="1" applyBorder="1" applyAlignment="1" applyProtection="1">
      <alignment horizontal="center" vertical="center" wrapText="1"/>
    </xf>
    <xf numFmtId="0" fontId="14" fillId="2" borderId="2" xfId="0" applyFont="1" applyFill="1" applyBorder="1" applyAlignment="1" applyProtection="1">
      <alignment horizontal="center" vertical="center" wrapText="1"/>
    </xf>
    <xf numFmtId="0" fontId="28" fillId="5" borderId="17" xfId="0" applyFont="1" applyFill="1" applyBorder="1" applyAlignment="1">
      <alignment horizontal="left" vertical="center" wrapText="1"/>
    </xf>
    <xf numFmtId="0" fontId="30" fillId="2" borderId="12" xfId="0" applyFont="1" applyFill="1" applyBorder="1" applyAlignment="1">
      <alignment horizontal="center" vertical="center" wrapText="1"/>
    </xf>
    <xf numFmtId="0" fontId="30" fillId="2" borderId="6" xfId="0" applyFont="1" applyFill="1" applyBorder="1" applyAlignment="1">
      <alignment horizontal="center" vertical="center" wrapText="1"/>
    </xf>
    <xf numFmtId="0" fontId="30" fillId="2" borderId="2" xfId="0" applyFont="1" applyFill="1" applyBorder="1" applyAlignment="1">
      <alignment horizontal="center" vertical="center" wrapText="1"/>
    </xf>
    <xf numFmtId="0" fontId="30" fillId="2" borderId="1" xfId="0" applyFont="1" applyFill="1" applyBorder="1" applyAlignment="1">
      <alignment horizontal="center" vertical="center" wrapText="1"/>
    </xf>
    <xf numFmtId="0" fontId="30" fillId="2" borderId="16" xfId="0" applyFont="1" applyFill="1" applyBorder="1" applyAlignment="1">
      <alignment horizontal="center" vertical="center" wrapText="1"/>
    </xf>
    <xf numFmtId="0" fontId="30" fillId="2" borderId="7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/>
    </xf>
    <xf numFmtId="0" fontId="31" fillId="2" borderId="0" xfId="0" applyFont="1" applyFill="1" applyBorder="1" applyAlignment="1">
      <alignment vertical="center" textRotation="90"/>
    </xf>
    <xf numFmtId="0" fontId="9" fillId="2" borderId="0" xfId="0" applyFont="1" applyFill="1" applyBorder="1" applyAlignment="1" applyProtection="1">
      <alignment horizontal="center" wrapText="1"/>
    </xf>
    <xf numFmtId="0" fontId="14" fillId="2" borderId="4" xfId="0" applyFont="1" applyFill="1" applyBorder="1" applyAlignment="1" applyProtection="1">
      <alignment horizontal="left" vertical="center" wrapText="1"/>
    </xf>
    <xf numFmtId="0" fontId="15" fillId="3" borderId="21" xfId="0" applyFont="1" applyFill="1" applyBorder="1" applyAlignment="1" applyProtection="1">
      <alignment horizontal="center" vertical="center"/>
    </xf>
    <xf numFmtId="0" fontId="15" fillId="3" borderId="22" xfId="0" applyFont="1" applyFill="1" applyBorder="1" applyAlignment="1" applyProtection="1">
      <alignment horizontal="center" vertical="center"/>
    </xf>
    <xf numFmtId="0" fontId="15" fillId="3" borderId="0" xfId="0" applyFont="1" applyFill="1" applyBorder="1" applyAlignment="1" applyProtection="1">
      <alignment horizontal="center" vertical="center"/>
    </xf>
    <xf numFmtId="0" fontId="24" fillId="3" borderId="0" xfId="0" applyFont="1" applyFill="1" applyBorder="1" applyAlignment="1">
      <alignment horizontal="center" vertical="center"/>
    </xf>
    <xf numFmtId="0" fontId="14" fillId="4" borderId="21" xfId="0" applyFont="1" applyFill="1" applyBorder="1" applyAlignment="1" applyProtection="1">
      <alignment horizontal="center" vertical="center" wrapText="1"/>
      <protection locked="0"/>
    </xf>
    <xf numFmtId="0" fontId="14" fillId="2" borderId="0" xfId="0" applyFont="1" applyFill="1" applyAlignment="1">
      <alignment wrapText="1"/>
    </xf>
    <xf numFmtId="0" fontId="14" fillId="2" borderId="0" xfId="0" applyFont="1" applyFill="1" applyAlignment="1">
      <alignment horizontal="center" vertical="center" wrapText="1"/>
    </xf>
    <xf numFmtId="0" fontId="14" fillId="4" borderId="2" xfId="0" applyFont="1" applyFill="1" applyBorder="1" applyAlignment="1">
      <alignment horizontal="center" vertical="center" wrapText="1"/>
    </xf>
    <xf numFmtId="0" fontId="32" fillId="2" borderId="0" xfId="0" applyFont="1" applyFill="1"/>
    <xf numFmtId="0" fontId="14" fillId="2" borderId="0" xfId="0" applyFont="1" applyFill="1"/>
    <xf numFmtId="0" fontId="12" fillId="2" borderId="0" xfId="0" applyFont="1" applyFill="1" applyAlignment="1">
      <alignment horizontal="left" vertical="center" wrapText="1"/>
    </xf>
    <xf numFmtId="0" fontId="12" fillId="2" borderId="0" xfId="0" applyFont="1" applyFill="1" applyAlignment="1">
      <alignment horizontal="center" vertical="center"/>
    </xf>
    <xf numFmtId="0" fontId="25" fillId="2" borderId="0" xfId="0" applyFont="1" applyFill="1" applyAlignment="1">
      <alignment horizontal="center" vertical="center"/>
    </xf>
    <xf numFmtId="0" fontId="33" fillId="2" borderId="9" xfId="0" applyFont="1" applyFill="1" applyBorder="1" applyAlignment="1">
      <alignment horizontal="center" vertical="center"/>
    </xf>
    <xf numFmtId="0" fontId="33" fillId="2" borderId="14" xfId="0" applyFont="1" applyFill="1" applyBorder="1" applyAlignment="1">
      <alignment horizontal="center" vertical="center"/>
    </xf>
    <xf numFmtId="0" fontId="33" fillId="2" borderId="11" xfId="0" applyFont="1" applyFill="1" applyBorder="1" applyAlignment="1">
      <alignment horizontal="center" vertical="center"/>
    </xf>
    <xf numFmtId="0" fontId="34" fillId="2" borderId="0" xfId="0" applyFont="1" applyFill="1" applyAlignment="1">
      <alignment horizontal="center" vertical="center"/>
    </xf>
    <xf numFmtId="0" fontId="14" fillId="2" borderId="4" xfId="0" applyFont="1" applyFill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/>
    </xf>
    <xf numFmtId="0" fontId="13" fillId="2" borderId="0" xfId="0" applyFont="1" applyFill="1" applyAlignment="1">
      <alignment wrapText="1"/>
    </xf>
    <xf numFmtId="0" fontId="13" fillId="2" borderId="0" xfId="0" applyFont="1" applyFill="1" applyAlignment="1" applyProtection="1">
      <alignment wrapText="1"/>
    </xf>
    <xf numFmtId="0" fontId="14" fillId="4" borderId="5" xfId="0" applyFont="1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14" fillId="2" borderId="6" xfId="0" applyFont="1" applyFill="1" applyBorder="1" applyAlignment="1" applyProtection="1">
      <alignment horizontal="left" vertical="center" wrapText="1"/>
    </xf>
    <xf numFmtId="0" fontId="0" fillId="2" borderId="6" xfId="0" applyFill="1" applyBorder="1" applyAlignment="1">
      <alignment horizontal="center" vertical="center"/>
    </xf>
    <xf numFmtId="0" fontId="14" fillId="2" borderId="0" xfId="0" applyFont="1" applyFill="1" applyAlignment="1">
      <alignment horizontal="left" vertical="center" wrapText="1"/>
    </xf>
    <xf numFmtId="0" fontId="16" fillId="2" borderId="0" xfId="0" applyFont="1" applyFill="1" applyBorder="1" applyAlignment="1" applyProtection="1">
      <alignment wrapText="1"/>
    </xf>
    <xf numFmtId="0" fontId="0" fillId="2" borderId="0" xfId="0" applyFill="1" applyAlignment="1">
      <alignment horizontal="center" vertical="center" wrapText="1"/>
    </xf>
    <xf numFmtId="0" fontId="14" fillId="2" borderId="0" xfId="0" applyFont="1" applyFill="1" applyBorder="1" applyAlignment="1">
      <alignment horizontal="center" vertical="center" wrapText="1"/>
    </xf>
    <xf numFmtId="0" fontId="16" fillId="2" borderId="0" xfId="0" applyFont="1" applyFill="1" applyBorder="1" applyAlignment="1" applyProtection="1">
      <alignment horizontal="left" vertical="center" wrapText="1"/>
    </xf>
    <xf numFmtId="0" fontId="0" fillId="2" borderId="0" xfId="0" applyFill="1" applyAlignment="1">
      <alignment horizontal="center" vertical="center"/>
    </xf>
    <xf numFmtId="0" fontId="35" fillId="0" borderId="0" xfId="0" applyFont="1"/>
    <xf numFmtId="0" fontId="14" fillId="2" borderId="15" xfId="0" applyFont="1" applyFill="1" applyBorder="1" applyAlignment="1" applyProtection="1">
      <alignment horizontal="center" vertical="center" wrapText="1"/>
    </xf>
    <xf numFmtId="0" fontId="14" fillId="2" borderId="7" xfId="0" applyFont="1" applyFill="1" applyBorder="1" applyAlignment="1" applyProtection="1">
      <alignment horizontal="center" vertical="center" wrapText="1"/>
    </xf>
    <xf numFmtId="0" fontId="0" fillId="2" borderId="0" xfId="0" applyFill="1" applyAlignment="1" applyProtection="1">
      <alignment horizontal="left" vertical="center" wrapText="1"/>
    </xf>
    <xf numFmtId="0" fontId="14" fillId="2" borderId="1" xfId="0" applyFont="1" applyFill="1" applyBorder="1" applyAlignment="1" applyProtection="1">
      <alignment horizontal="center" vertical="center" wrapText="1"/>
    </xf>
    <xf numFmtId="0" fontId="14" fillId="2" borderId="14" xfId="0" applyFont="1" applyFill="1" applyBorder="1" applyAlignment="1" applyProtection="1">
      <alignment horizontal="center" vertical="center" wrapText="1"/>
    </xf>
    <xf numFmtId="0" fontId="14" fillId="2" borderId="9" xfId="0" applyFont="1" applyFill="1" applyBorder="1" applyAlignment="1" applyProtection="1">
      <alignment horizontal="center" vertical="center" wrapText="1"/>
    </xf>
    <xf numFmtId="0" fontId="14" fillId="4" borderId="16" xfId="0" applyFont="1" applyFill="1" applyBorder="1" applyAlignment="1" applyProtection="1">
      <alignment horizontal="center" vertical="center" wrapText="1"/>
      <protection locked="0"/>
    </xf>
    <xf numFmtId="0" fontId="14" fillId="4" borderId="7" xfId="0" applyFont="1" applyFill="1" applyBorder="1" applyAlignment="1" applyProtection="1">
      <alignment horizontal="center" vertical="center" wrapText="1"/>
      <protection locked="0"/>
    </xf>
    <xf numFmtId="0" fontId="14" fillId="2" borderId="16" xfId="0" applyFont="1" applyFill="1" applyBorder="1" applyAlignment="1" applyProtection="1">
      <alignment horizontal="center" vertical="center" wrapText="1"/>
    </xf>
    <xf numFmtId="0" fontId="14" fillId="2" borderId="2" xfId="0" applyFont="1" applyFill="1" applyBorder="1" applyAlignment="1" applyProtection="1">
      <alignment horizontal="center" vertical="center" wrapText="1"/>
    </xf>
    <xf numFmtId="0" fontId="14" fillId="2" borderId="10" xfId="0" applyFont="1" applyFill="1" applyBorder="1" applyAlignment="1" applyProtection="1">
      <alignment horizontal="center" vertical="center" wrapText="1"/>
    </xf>
    <xf numFmtId="0" fontId="14" fillId="2" borderId="12" xfId="0" applyFont="1" applyFill="1" applyBorder="1" applyAlignment="1" applyProtection="1">
      <alignment horizontal="center" vertical="center" wrapText="1"/>
    </xf>
    <xf numFmtId="0" fontId="14" fillId="2" borderId="14" xfId="0" applyFont="1" applyFill="1" applyBorder="1" applyAlignment="1" applyProtection="1">
      <alignment horizontal="center" vertical="center" wrapText="1"/>
    </xf>
    <xf numFmtId="0" fontId="37" fillId="2" borderId="0" xfId="0" applyFont="1" applyFill="1" applyAlignment="1" applyProtection="1">
      <alignment horizontal="center" vertical="center" wrapText="1"/>
    </xf>
    <xf numFmtId="0" fontId="37" fillId="2" borderId="2" xfId="0" applyFont="1" applyFill="1" applyBorder="1" applyAlignment="1" applyProtection="1">
      <alignment horizontal="center" vertical="center" wrapText="1"/>
    </xf>
    <xf numFmtId="0" fontId="38" fillId="4" borderId="1" xfId="0" applyFont="1" applyFill="1" applyBorder="1" applyAlignment="1" applyProtection="1">
      <alignment horizontal="center" vertical="center" wrapText="1"/>
      <protection locked="0"/>
    </xf>
    <xf numFmtId="0" fontId="14" fillId="2" borderId="9" xfId="0" applyFont="1" applyFill="1" applyBorder="1" applyAlignment="1" applyProtection="1">
      <alignment horizontal="center" vertical="center" wrapText="1"/>
    </xf>
    <xf numFmtId="0" fontId="14" fillId="2" borderId="15" xfId="0" applyFont="1" applyFill="1" applyBorder="1" applyAlignment="1" applyProtection="1">
      <alignment horizontal="center" vertical="center" wrapText="1"/>
    </xf>
    <xf numFmtId="0" fontId="14" fillId="2" borderId="14" xfId="0" applyFont="1" applyFill="1" applyBorder="1" applyAlignment="1" applyProtection="1">
      <alignment horizontal="center" vertical="center" wrapText="1"/>
    </xf>
    <xf numFmtId="0" fontId="14" fillId="2" borderId="2" xfId="0" applyFont="1" applyFill="1" applyBorder="1" applyAlignment="1" applyProtection="1">
      <alignment horizontal="center" vertical="center" wrapText="1"/>
    </xf>
    <xf numFmtId="0" fontId="14" fillId="2" borderId="16" xfId="0" applyFont="1" applyFill="1" applyBorder="1" applyAlignment="1" applyProtection="1">
      <alignment horizontal="center" vertical="center" wrapText="1"/>
    </xf>
    <xf numFmtId="0" fontId="14" fillId="2" borderId="10" xfId="0" applyFont="1" applyFill="1" applyBorder="1" applyAlignment="1" applyProtection="1">
      <alignment horizontal="center" vertical="center" wrapText="1"/>
    </xf>
    <xf numFmtId="0" fontId="14" fillId="2" borderId="5" xfId="0" applyFont="1" applyFill="1" applyBorder="1" applyAlignment="1" applyProtection="1">
      <alignment horizontal="center" vertical="center" wrapText="1"/>
    </xf>
    <xf numFmtId="0" fontId="14" fillId="2" borderId="11" xfId="0" applyFont="1" applyFill="1" applyBorder="1" applyAlignment="1" applyProtection="1">
      <alignment horizontal="center" vertical="center" wrapText="1"/>
    </xf>
    <xf numFmtId="0" fontId="14" fillId="2" borderId="10" xfId="0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 applyProtection="1">
      <alignment horizontal="left" vertical="center" wrapText="1"/>
    </xf>
    <xf numFmtId="0" fontId="33" fillId="2" borderId="4" xfId="0" applyFont="1" applyFill="1" applyBorder="1" applyAlignment="1" applyProtection="1">
      <alignment horizontal="left" vertical="center" wrapText="1"/>
    </xf>
    <xf numFmtId="0" fontId="14" fillId="2" borderId="0" xfId="0" applyFont="1" applyFill="1" applyAlignment="1" applyProtection="1">
      <alignment horizontal="left" vertical="center" wrapText="1"/>
    </xf>
    <xf numFmtId="0" fontId="14" fillId="2" borderId="3" xfId="0" applyFont="1" applyFill="1" applyBorder="1" applyAlignment="1" applyProtection="1">
      <alignment horizontal="left" vertical="center" wrapText="1"/>
    </xf>
    <xf numFmtId="0" fontId="25" fillId="2" borderId="0" xfId="0" applyFont="1" applyFill="1" applyAlignment="1" applyProtection="1">
      <alignment wrapText="1"/>
    </xf>
    <xf numFmtId="0" fontId="14" fillId="2" borderId="9" xfId="0" applyFont="1" applyFill="1" applyBorder="1" applyAlignment="1">
      <alignment vertical="center" wrapText="1"/>
    </xf>
    <xf numFmtId="0" fontId="14" fillId="2" borderId="11" xfId="0" applyFont="1" applyFill="1" applyBorder="1" applyAlignment="1">
      <alignment vertical="center" wrapText="1"/>
    </xf>
    <xf numFmtId="0" fontId="14" fillId="4" borderId="5" xfId="0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vertical="center" wrapText="1"/>
    </xf>
    <xf numFmtId="0" fontId="13" fillId="4" borderId="3" xfId="0" applyFont="1" applyFill="1" applyBorder="1" applyAlignment="1">
      <alignment horizontal="center" vertical="center"/>
    </xf>
    <xf numFmtId="0" fontId="33" fillId="2" borderId="15" xfId="0" applyFont="1" applyFill="1" applyBorder="1" applyAlignment="1" applyProtection="1">
      <alignment horizontal="center" vertical="center" wrapText="1"/>
    </xf>
    <xf numFmtId="0" fontId="33" fillId="2" borderId="16" xfId="0" applyFont="1" applyFill="1" applyBorder="1" applyAlignment="1" applyProtection="1">
      <alignment horizontal="center" vertical="center" wrapText="1"/>
    </xf>
    <xf numFmtId="0" fontId="30" fillId="2" borderId="0" xfId="0" applyFont="1" applyFill="1" applyAlignment="1" applyProtection="1">
      <alignment wrapText="1"/>
    </xf>
    <xf numFmtId="0" fontId="14" fillId="2" borderId="25" xfId="0" applyFont="1" applyFill="1" applyBorder="1" applyAlignment="1" applyProtection="1">
      <alignment horizontal="left" vertical="center" wrapText="1"/>
    </xf>
    <xf numFmtId="0" fontId="14" fillId="2" borderId="11" xfId="0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 wrapText="1"/>
    </xf>
    <xf numFmtId="0" fontId="14" fillId="2" borderId="10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 applyProtection="1">
      <alignment horizontal="center" vertical="center" wrapText="1"/>
    </xf>
    <xf numFmtId="0" fontId="14" fillId="2" borderId="14" xfId="0" applyFont="1" applyFill="1" applyBorder="1" applyAlignment="1" applyProtection="1">
      <alignment horizontal="center" vertical="center" wrapText="1"/>
    </xf>
    <xf numFmtId="0" fontId="14" fillId="2" borderId="9" xfId="0" applyFont="1" applyFill="1" applyBorder="1" applyAlignment="1" applyProtection="1">
      <alignment horizontal="center" vertical="center" wrapText="1"/>
    </xf>
    <xf numFmtId="0" fontId="14" fillId="2" borderId="5" xfId="0" applyFont="1" applyFill="1" applyBorder="1" applyAlignment="1" applyProtection="1">
      <alignment horizontal="center" vertical="center" wrapText="1"/>
    </xf>
    <xf numFmtId="0" fontId="14" fillId="2" borderId="13" xfId="0" applyFont="1" applyFill="1" applyBorder="1" applyAlignment="1" applyProtection="1">
      <alignment horizontal="center" vertical="center" wrapText="1"/>
    </xf>
    <xf numFmtId="0" fontId="14" fillId="2" borderId="10" xfId="0" applyFont="1" applyFill="1" applyBorder="1" applyAlignment="1" applyProtection="1">
      <alignment horizontal="center" vertical="center" wrapText="1"/>
    </xf>
    <xf numFmtId="0" fontId="14" fillId="2" borderId="14" xfId="0" applyFont="1" applyFill="1" applyBorder="1" applyAlignment="1">
      <alignment horizontal="center" vertical="center" wrapText="1"/>
    </xf>
    <xf numFmtId="0" fontId="14" fillId="2" borderId="10" xfId="0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 wrapText="1"/>
    </xf>
    <xf numFmtId="0" fontId="14" fillId="2" borderId="9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14" fillId="2" borderId="2" xfId="0" applyFont="1" applyFill="1" applyBorder="1" applyAlignment="1">
      <alignment horizontal="center" vertical="center" wrapText="1"/>
    </xf>
    <xf numFmtId="0" fontId="14" fillId="4" borderId="25" xfId="0" applyFont="1" applyFill="1" applyBorder="1" applyAlignment="1" applyProtection="1">
      <alignment horizontal="center" vertical="center" wrapText="1"/>
      <protection locked="0"/>
    </xf>
    <xf numFmtId="0" fontId="13" fillId="4" borderId="4" xfId="0" applyFont="1" applyFill="1" applyBorder="1" applyAlignment="1" applyProtection="1">
      <alignment horizontal="center" vertical="center"/>
      <protection locked="0"/>
    </xf>
    <xf numFmtId="0" fontId="13" fillId="4" borderId="3" xfId="0" applyFont="1" applyFill="1" applyBorder="1" applyAlignment="1" applyProtection="1">
      <alignment horizontal="center" vertical="center"/>
      <protection locked="0"/>
    </xf>
    <xf numFmtId="0" fontId="40" fillId="2" borderId="5" xfId="0" applyFont="1" applyFill="1" applyBorder="1" applyAlignment="1">
      <alignment horizontal="center" vertical="center" wrapText="1"/>
    </xf>
    <xf numFmtId="0" fontId="40" fillId="4" borderId="5" xfId="0" applyFont="1" applyFill="1" applyBorder="1" applyAlignment="1" applyProtection="1">
      <alignment horizontal="center" vertical="center" wrapText="1"/>
      <protection locked="0"/>
    </xf>
    <xf numFmtId="0" fontId="14" fillId="2" borderId="2" xfId="0" applyFont="1" applyFill="1" applyBorder="1" applyAlignment="1" applyProtection="1">
      <alignment horizontal="center" vertical="center" wrapText="1"/>
    </xf>
    <xf numFmtId="0" fontId="14" fillId="2" borderId="10" xfId="0" applyFont="1" applyFill="1" applyBorder="1" applyAlignment="1" applyProtection="1">
      <alignment horizontal="center" vertical="center" wrapText="1"/>
    </xf>
    <xf numFmtId="0" fontId="14" fillId="2" borderId="5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 applyProtection="1">
      <alignment horizontal="center" vertical="center" wrapText="1"/>
    </xf>
    <xf numFmtId="0" fontId="14" fillId="2" borderId="5" xfId="0" applyFont="1" applyFill="1" applyBorder="1" applyAlignment="1">
      <alignment horizontal="center" vertical="center" wrapText="1"/>
    </xf>
    <xf numFmtId="0" fontId="14" fillId="2" borderId="14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14" fillId="2" borderId="5" xfId="0" applyFont="1" applyFill="1" applyBorder="1" applyAlignment="1">
      <alignment horizontal="center" vertical="center"/>
    </xf>
    <xf numFmtId="0" fontId="14" fillId="2" borderId="10" xfId="0" applyFont="1" applyFill="1" applyBorder="1" applyAlignment="1" applyProtection="1">
      <alignment horizontal="center" vertical="center" wrapText="1"/>
    </xf>
    <xf numFmtId="0" fontId="14" fillId="2" borderId="5" xfId="0" applyFont="1" applyFill="1" applyBorder="1" applyAlignment="1" applyProtection="1">
      <alignment horizontal="center" vertical="center" wrapText="1"/>
    </xf>
    <xf numFmtId="0" fontId="14" fillId="2" borderId="14" xfId="0" applyFont="1" applyFill="1" applyBorder="1" applyAlignment="1" applyProtection="1">
      <alignment horizontal="center" vertical="center" wrapText="1"/>
    </xf>
    <xf numFmtId="0" fontId="14" fillId="2" borderId="2" xfId="0" applyFont="1" applyFill="1" applyBorder="1" applyAlignment="1" applyProtection="1">
      <alignment horizontal="center" vertical="center" wrapText="1"/>
    </xf>
    <xf numFmtId="0" fontId="14" fillId="2" borderId="1" xfId="0" applyFont="1" applyFill="1" applyBorder="1" applyAlignment="1" applyProtection="1">
      <alignment horizontal="center" vertical="center" wrapText="1"/>
    </xf>
    <xf numFmtId="0" fontId="14" fillId="2" borderId="14" xfId="0" applyFont="1" applyFill="1" applyBorder="1" applyAlignment="1" applyProtection="1">
      <alignment horizontal="center" vertical="center" wrapText="1"/>
    </xf>
    <xf numFmtId="0" fontId="14" fillId="2" borderId="2" xfId="0" applyFont="1" applyFill="1" applyBorder="1" applyAlignment="1" applyProtection="1">
      <alignment horizontal="center" vertical="center" wrapText="1"/>
    </xf>
    <xf numFmtId="0" fontId="14" fillId="2" borderId="16" xfId="0" applyFont="1" applyFill="1" applyBorder="1" applyAlignment="1" applyProtection="1">
      <alignment horizontal="center" vertical="center" wrapText="1"/>
    </xf>
    <xf numFmtId="0" fontId="14" fillId="2" borderId="13" xfId="0" applyFont="1" applyFill="1" applyBorder="1" applyAlignment="1">
      <alignment horizontal="center" vertical="center" wrapText="1"/>
    </xf>
    <xf numFmtId="0" fontId="14" fillId="2" borderId="12" xfId="0" applyFont="1" applyFill="1" applyBorder="1" applyAlignment="1">
      <alignment horizontal="center" vertical="center" wrapText="1"/>
    </xf>
    <xf numFmtId="0" fontId="13" fillId="4" borderId="6" xfId="0" applyFont="1" applyFill="1" applyBorder="1" applyAlignment="1" applyProtection="1">
      <alignment horizontal="center" vertical="center"/>
      <protection locked="0"/>
    </xf>
    <xf numFmtId="0" fontId="14" fillId="2" borderId="2" xfId="0" applyFont="1" applyFill="1" applyBorder="1" applyAlignment="1" applyProtection="1">
      <alignment horizontal="center" vertical="center" wrapText="1"/>
    </xf>
    <xf numFmtId="0" fontId="14" fillId="2" borderId="1" xfId="0" applyFont="1" applyFill="1" applyBorder="1" applyAlignment="1" applyProtection="1">
      <alignment horizontal="center" vertical="center" wrapText="1"/>
    </xf>
    <xf numFmtId="0" fontId="33" fillId="4" borderId="16" xfId="0" applyFont="1" applyFill="1" applyBorder="1" applyAlignment="1" applyProtection="1">
      <alignment horizontal="center" vertical="center" wrapText="1"/>
      <protection locked="0"/>
    </xf>
    <xf numFmtId="0" fontId="33" fillId="2" borderId="7" xfId="0" applyFont="1" applyFill="1" applyBorder="1" applyAlignment="1" applyProtection="1">
      <alignment vertical="center" wrapText="1"/>
    </xf>
    <xf numFmtId="0" fontId="33" fillId="4" borderId="7" xfId="0" applyFont="1" applyFill="1" applyBorder="1" applyAlignment="1" applyProtection="1">
      <alignment horizontal="center" vertical="center" wrapText="1"/>
      <protection locked="0"/>
    </xf>
    <xf numFmtId="0" fontId="14" fillId="2" borderId="14" xfId="0" applyFont="1" applyFill="1" applyBorder="1" applyAlignment="1" applyProtection="1">
      <alignment horizontal="center" vertical="center" wrapText="1"/>
    </xf>
    <xf numFmtId="0" fontId="14" fillId="2" borderId="2" xfId="0" applyFont="1" applyFill="1" applyBorder="1" applyAlignment="1" applyProtection="1">
      <alignment horizontal="center" vertical="center" wrapText="1"/>
    </xf>
    <xf numFmtId="0" fontId="14" fillId="2" borderId="10" xfId="0" applyFont="1" applyFill="1" applyBorder="1" applyAlignment="1" applyProtection="1">
      <alignment horizontal="center" vertical="center" wrapText="1"/>
    </xf>
    <xf numFmtId="0" fontId="14" fillId="2" borderId="11" xfId="0" applyFont="1" applyFill="1" applyBorder="1" applyAlignment="1" applyProtection="1">
      <alignment horizontal="center" vertical="center" wrapText="1"/>
    </xf>
    <xf numFmtId="0" fontId="14" fillId="2" borderId="16" xfId="0" applyFont="1" applyFill="1" applyBorder="1" applyAlignment="1" applyProtection="1">
      <alignment horizontal="center" vertical="center" wrapText="1"/>
    </xf>
    <xf numFmtId="0" fontId="14" fillId="2" borderId="9" xfId="0" applyFont="1" applyFill="1" applyBorder="1" applyAlignment="1">
      <alignment horizontal="center" vertical="center" wrapText="1"/>
    </xf>
    <xf numFmtId="0" fontId="14" fillId="2" borderId="10" xfId="0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 wrapText="1"/>
    </xf>
    <xf numFmtId="0" fontId="14" fillId="2" borderId="14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14" fillId="2" borderId="5" xfId="0" applyFont="1" applyFill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4" fillId="2" borderId="10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/>
    </xf>
    <xf numFmtId="0" fontId="14" fillId="2" borderId="20" xfId="0" applyFont="1" applyFill="1" applyBorder="1" applyAlignment="1">
      <alignment horizontal="left" vertical="center" wrapText="1"/>
    </xf>
    <xf numFmtId="0" fontId="14" fillId="2" borderId="19" xfId="0" applyFont="1" applyFill="1" applyBorder="1" applyAlignment="1">
      <alignment horizontal="left" vertical="center" wrapText="1"/>
    </xf>
    <xf numFmtId="0" fontId="14" fillId="2" borderId="26" xfId="0" applyFont="1" applyFill="1" applyBorder="1" applyAlignment="1">
      <alignment horizontal="left" vertical="center" wrapText="1"/>
    </xf>
    <xf numFmtId="0" fontId="14" fillId="2" borderId="0" xfId="0" applyFont="1" applyFill="1" applyBorder="1" applyAlignment="1">
      <alignment horizontal="left" vertical="center" wrapText="1"/>
    </xf>
    <xf numFmtId="0" fontId="12" fillId="2" borderId="0" xfId="0" applyFont="1" applyFill="1" applyBorder="1" applyAlignment="1">
      <alignment horizontal="left" vertical="center" wrapText="1"/>
    </xf>
    <xf numFmtId="0" fontId="15" fillId="2" borderId="0" xfId="0" applyFont="1" applyFill="1" applyBorder="1" applyAlignment="1" applyProtection="1">
      <alignment vertical="center"/>
    </xf>
    <xf numFmtId="0" fontId="12" fillId="2" borderId="0" xfId="0" applyFont="1" applyFill="1" applyBorder="1" applyAlignment="1">
      <alignment vertical="center"/>
    </xf>
    <xf numFmtId="0" fontId="16" fillId="2" borderId="10" xfId="0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left" vertical="center" wrapText="1"/>
    </xf>
    <xf numFmtId="0" fontId="33" fillId="2" borderId="0" xfId="0" applyFont="1" applyFill="1" applyAlignment="1">
      <alignment horizontal="center" vertical="center"/>
    </xf>
    <xf numFmtId="0" fontId="33" fillId="2" borderId="0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/>
    </xf>
    <xf numFmtId="0" fontId="14" fillId="2" borderId="10" xfId="0" applyFont="1" applyFill="1" applyBorder="1" applyAlignment="1" applyProtection="1">
      <alignment horizontal="center" vertical="center" wrapText="1"/>
    </xf>
    <xf numFmtId="0" fontId="14" fillId="2" borderId="5" xfId="0" applyFont="1" applyFill="1" applyBorder="1" applyAlignment="1" applyProtection="1">
      <alignment horizontal="center" vertical="center" wrapText="1"/>
    </xf>
    <xf numFmtId="0" fontId="14" fillId="2" borderId="14" xfId="0" applyFont="1" applyFill="1" applyBorder="1" applyAlignment="1" applyProtection="1">
      <alignment horizontal="center" vertical="center" wrapText="1"/>
    </xf>
    <xf numFmtId="0" fontId="14" fillId="2" borderId="2" xfId="0" applyFont="1" applyFill="1" applyBorder="1" applyAlignment="1" applyProtection="1">
      <alignment horizontal="center" vertical="center" wrapText="1"/>
    </xf>
    <xf numFmtId="0" fontId="29" fillId="5" borderId="10" xfId="0" applyFont="1" applyFill="1" applyBorder="1" applyAlignment="1" applyProtection="1">
      <alignment horizontal="center" vertical="center" textRotation="90" wrapText="1"/>
    </xf>
    <xf numFmtId="0" fontId="14" fillId="2" borderId="11" xfId="0" applyFont="1" applyFill="1" applyBorder="1" applyAlignment="1" applyProtection="1">
      <alignment horizontal="center" vertical="center" wrapText="1"/>
    </xf>
    <xf numFmtId="0" fontId="14" fillId="2" borderId="9" xfId="0" applyFont="1" applyFill="1" applyBorder="1" applyAlignment="1" applyProtection="1">
      <alignment horizontal="center" vertical="center" wrapText="1"/>
    </xf>
    <xf numFmtId="0" fontId="14" fillId="2" borderId="9" xfId="0" applyFont="1" applyFill="1" applyBorder="1" applyAlignment="1">
      <alignment horizontal="center" vertical="center" wrapText="1"/>
    </xf>
    <xf numFmtId="0" fontId="14" fillId="2" borderId="10" xfId="0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 wrapText="1"/>
    </xf>
    <xf numFmtId="0" fontId="14" fillId="2" borderId="14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14" fillId="2" borderId="10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/>
    </xf>
    <xf numFmtId="0" fontId="0" fillId="2" borderId="0" xfId="0" applyFill="1" applyBorder="1" applyAlignment="1" applyProtection="1">
      <alignment horizontal="left" vertical="center"/>
    </xf>
    <xf numFmtId="0" fontId="39" fillId="2" borderId="0" xfId="0" applyFont="1" applyFill="1" applyBorder="1" applyAlignment="1" applyProtection="1">
      <alignment horizontal="left" vertical="center"/>
    </xf>
    <xf numFmtId="0" fontId="29" fillId="5" borderId="44" xfId="0" applyFont="1" applyFill="1" applyBorder="1" applyAlignment="1" applyProtection="1">
      <alignment horizontal="center" vertical="center" textRotation="90" wrapText="1"/>
    </xf>
    <xf numFmtId="0" fontId="14" fillId="2" borderId="45" xfId="0" applyFont="1" applyFill="1" applyBorder="1" applyAlignment="1" applyProtection="1">
      <alignment horizontal="left" vertical="center" wrapText="1"/>
    </xf>
    <xf numFmtId="0" fontId="14" fillId="2" borderId="44" xfId="0" applyFont="1" applyFill="1" applyBorder="1" applyAlignment="1" applyProtection="1">
      <alignment horizontal="center" vertical="center" wrapText="1"/>
    </xf>
    <xf numFmtId="0" fontId="14" fillId="4" borderId="44" xfId="0" applyFont="1" applyFill="1" applyBorder="1" applyAlignment="1" applyProtection="1">
      <alignment horizontal="center" vertical="center" wrapText="1"/>
      <protection locked="0"/>
    </xf>
    <xf numFmtId="0" fontId="14" fillId="4" borderId="45" xfId="0" applyFont="1" applyFill="1" applyBorder="1" applyAlignment="1" applyProtection="1">
      <alignment horizontal="center" vertical="center" wrapText="1"/>
      <protection locked="0"/>
    </xf>
    <xf numFmtId="0" fontId="24" fillId="3" borderId="0" xfId="0" applyFont="1" applyFill="1" applyBorder="1" applyAlignment="1" applyProtection="1">
      <alignment horizontal="center" vertical="center"/>
    </xf>
    <xf numFmtId="0" fontId="36" fillId="5" borderId="7" xfId="0" applyFont="1" applyFill="1" applyBorder="1" applyAlignment="1" applyProtection="1">
      <alignment horizontal="center" vertical="center" wrapText="1"/>
    </xf>
    <xf numFmtId="0" fontId="36" fillId="5" borderId="24" xfId="0" applyFont="1" applyFill="1" applyBorder="1" applyAlignment="1" applyProtection="1">
      <alignment horizontal="center" vertical="center" wrapText="1"/>
    </xf>
    <xf numFmtId="0" fontId="36" fillId="5" borderId="15" xfId="0" applyFont="1" applyFill="1" applyBorder="1" applyAlignment="1" applyProtection="1">
      <alignment horizontal="center" vertical="center" wrapText="1"/>
    </xf>
    <xf numFmtId="0" fontId="36" fillId="5" borderId="6" xfId="0" applyFont="1" applyFill="1" applyBorder="1" applyAlignment="1" applyProtection="1">
      <alignment horizontal="center" vertical="center" wrapText="1"/>
    </xf>
    <xf numFmtId="0" fontId="36" fillId="5" borderId="17" xfId="0" applyFont="1" applyFill="1" applyBorder="1" applyAlignment="1" applyProtection="1">
      <alignment horizontal="center" vertical="center" wrapText="1"/>
    </xf>
    <xf numFmtId="0" fontId="36" fillId="5" borderId="13" xfId="0" applyFont="1" applyFill="1" applyBorder="1" applyAlignment="1" applyProtection="1">
      <alignment horizontal="center" vertical="center" wrapText="1"/>
    </xf>
    <xf numFmtId="0" fontId="0" fillId="2" borderId="18" xfId="0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</xf>
    <xf numFmtId="0" fontId="51" fillId="8" borderId="25" xfId="0" applyFont="1" applyFill="1" applyBorder="1" applyAlignment="1" applyProtection="1">
      <alignment horizontal="center" vertical="center" wrapText="1"/>
    </xf>
    <xf numFmtId="0" fontId="51" fillId="8" borderId="0" xfId="0" applyFont="1" applyFill="1" applyBorder="1" applyAlignment="1" applyProtection="1">
      <alignment horizontal="center" vertical="center" wrapText="1"/>
    </xf>
    <xf numFmtId="0" fontId="51" fillId="8" borderId="27" xfId="0" applyFont="1" applyFill="1" applyBorder="1" applyAlignment="1" applyProtection="1">
      <alignment horizontal="center" vertical="center" wrapText="1"/>
    </xf>
    <xf numFmtId="0" fontId="51" fillId="8" borderId="6" xfId="0" applyFont="1" applyFill="1" applyBorder="1" applyAlignment="1" applyProtection="1">
      <alignment horizontal="center" vertical="center" wrapText="1"/>
    </xf>
    <xf numFmtId="0" fontId="51" fillId="8" borderId="17" xfId="0" applyFont="1" applyFill="1" applyBorder="1" applyAlignment="1" applyProtection="1">
      <alignment horizontal="center" vertical="center" wrapText="1"/>
    </xf>
    <xf numFmtId="0" fontId="51" fillId="8" borderId="13" xfId="0" applyFont="1" applyFill="1" applyBorder="1" applyAlignment="1" applyProtection="1">
      <alignment horizontal="center" vertical="center" wrapText="1"/>
    </xf>
    <xf numFmtId="0" fontId="29" fillId="5" borderId="29" xfId="0" applyFont="1" applyFill="1" applyBorder="1" applyAlignment="1" applyProtection="1">
      <alignment horizontal="center" vertical="center" textRotation="90" wrapText="1"/>
    </xf>
    <xf numFmtId="0" fontId="29" fillId="5" borderId="18" xfId="0" applyFont="1" applyFill="1" applyBorder="1" applyAlignment="1" applyProtection="1">
      <alignment horizontal="center" vertical="center" textRotation="90" wrapText="1"/>
    </xf>
    <xf numFmtId="0" fontId="29" fillId="5" borderId="12" xfId="0" applyFont="1" applyFill="1" applyBorder="1" applyAlignment="1" applyProtection="1">
      <alignment horizontal="center" vertical="center" textRotation="90" wrapText="1"/>
    </xf>
    <xf numFmtId="0" fontId="29" fillId="5" borderId="2" xfId="0" applyFont="1" applyFill="1" applyBorder="1" applyAlignment="1" applyProtection="1">
      <alignment horizontal="center" vertical="center" textRotation="90" wrapText="1"/>
    </xf>
    <xf numFmtId="0" fontId="29" fillId="5" borderId="5" xfId="0" applyFont="1" applyFill="1" applyBorder="1" applyAlignment="1" applyProtection="1">
      <alignment horizontal="center" vertical="center" textRotation="90" wrapText="1"/>
    </xf>
    <xf numFmtId="0" fontId="36" fillId="5" borderId="16" xfId="0" applyFont="1" applyFill="1" applyBorder="1" applyAlignment="1" applyProtection="1">
      <alignment horizontal="center" vertical="center" wrapText="1"/>
    </xf>
    <xf numFmtId="0" fontId="36" fillId="5" borderId="12" xfId="0" applyFont="1" applyFill="1" applyBorder="1" applyAlignment="1" applyProtection="1">
      <alignment horizontal="center" vertical="center" wrapText="1"/>
    </xf>
    <xf numFmtId="0" fontId="0" fillId="2" borderId="16" xfId="0" applyFill="1" applyBorder="1" applyAlignment="1" applyProtection="1">
      <alignment horizontal="center" vertical="center"/>
    </xf>
    <xf numFmtId="0" fontId="50" fillId="7" borderId="7" xfId="0" applyFont="1" applyFill="1" applyBorder="1" applyAlignment="1" applyProtection="1">
      <alignment horizontal="center" vertical="center" wrapText="1"/>
    </xf>
    <xf numFmtId="0" fontId="50" fillId="7" borderId="24" xfId="0" applyFont="1" applyFill="1" applyBorder="1" applyAlignment="1" applyProtection="1">
      <alignment horizontal="center" vertical="center" wrapText="1"/>
    </xf>
    <xf numFmtId="0" fontId="50" fillId="7" borderId="15" xfId="0" applyFont="1" applyFill="1" applyBorder="1" applyAlignment="1" applyProtection="1">
      <alignment horizontal="center" vertical="center" wrapText="1"/>
    </xf>
    <xf numFmtId="0" fontId="50" fillId="7" borderId="6" xfId="0" applyFont="1" applyFill="1" applyBorder="1" applyAlignment="1" applyProtection="1">
      <alignment horizontal="center" vertical="center" wrapText="1"/>
    </xf>
    <xf numFmtId="0" fontId="50" fillId="7" borderId="17" xfId="0" applyFont="1" applyFill="1" applyBorder="1" applyAlignment="1" applyProtection="1">
      <alignment horizontal="center" vertical="center" wrapText="1"/>
    </xf>
    <xf numFmtId="0" fontId="50" fillId="7" borderId="13" xfId="0" applyFont="1" applyFill="1" applyBorder="1" applyAlignment="1" applyProtection="1">
      <alignment horizontal="center" vertical="center" wrapText="1"/>
    </xf>
    <xf numFmtId="0" fontId="21" fillId="5" borderId="0" xfId="0" applyFont="1" applyFill="1" applyAlignment="1" applyProtection="1">
      <alignment horizontal="center"/>
    </xf>
    <xf numFmtId="0" fontId="28" fillId="2" borderId="0" xfId="0" applyFont="1" applyFill="1" applyBorder="1" applyAlignment="1" applyProtection="1">
      <alignment horizontal="center" vertical="center" wrapText="1"/>
    </xf>
    <xf numFmtId="0" fontId="15" fillId="3" borderId="18" xfId="0" applyFont="1" applyFill="1" applyBorder="1" applyAlignment="1" applyProtection="1">
      <alignment horizontal="center" vertical="center"/>
    </xf>
    <xf numFmtId="0" fontId="15" fillId="3" borderId="23" xfId="0" applyFont="1" applyFill="1" applyBorder="1" applyAlignment="1" applyProtection="1">
      <alignment horizontal="center" vertical="center"/>
    </xf>
    <xf numFmtId="0" fontId="15" fillId="3" borderId="25" xfId="0" applyFont="1" applyFill="1" applyBorder="1" applyAlignment="1" applyProtection="1">
      <alignment horizontal="center" vertical="center"/>
    </xf>
    <xf numFmtId="0" fontId="15" fillId="3" borderId="21" xfId="0" applyFont="1" applyFill="1" applyBorder="1" applyAlignment="1" applyProtection="1">
      <alignment horizontal="center" vertical="center"/>
    </xf>
    <xf numFmtId="0" fontId="15" fillId="3" borderId="27" xfId="0" applyFont="1" applyFill="1" applyBorder="1" applyAlignment="1" applyProtection="1">
      <alignment horizontal="center" vertical="center"/>
    </xf>
    <xf numFmtId="0" fontId="15" fillId="3" borderId="22" xfId="0" applyFont="1" applyFill="1" applyBorder="1" applyAlignment="1" applyProtection="1">
      <alignment horizontal="center" vertical="center"/>
    </xf>
    <xf numFmtId="0" fontId="15" fillId="3" borderId="28" xfId="0" applyFont="1" applyFill="1" applyBorder="1" applyAlignment="1" applyProtection="1">
      <alignment horizontal="center" vertical="center"/>
    </xf>
    <xf numFmtId="0" fontId="29" fillId="5" borderId="10" xfId="0" applyFont="1" applyFill="1" applyBorder="1" applyAlignment="1" applyProtection="1">
      <alignment horizontal="center" vertical="center" textRotation="90" wrapText="1"/>
    </xf>
    <xf numFmtId="0" fontId="23" fillId="2" borderId="0" xfId="0" applyFont="1" applyFill="1" applyBorder="1" applyAlignment="1" applyProtection="1">
      <alignment horizontal="right" wrapText="1"/>
    </xf>
    <xf numFmtId="0" fontId="29" fillId="5" borderId="9" xfId="0" applyFont="1" applyFill="1" applyBorder="1" applyAlignment="1" applyProtection="1">
      <alignment horizontal="center" vertical="center" textRotation="90" wrapText="1"/>
    </xf>
    <xf numFmtId="0" fontId="29" fillId="5" borderId="14" xfId="0" applyFont="1" applyFill="1" applyBorder="1" applyAlignment="1" applyProtection="1">
      <alignment horizontal="center" vertical="center" textRotation="90" wrapText="1"/>
    </xf>
    <xf numFmtId="0" fontId="29" fillId="5" borderId="11" xfId="0" applyFont="1" applyFill="1" applyBorder="1" applyAlignment="1" applyProtection="1">
      <alignment horizontal="center" vertical="center" textRotation="90" wrapText="1"/>
    </xf>
    <xf numFmtId="0" fontId="14" fillId="2" borderId="5" xfId="0" applyFont="1" applyFill="1" applyBorder="1" applyAlignment="1" applyProtection="1">
      <alignment horizontal="center" vertical="center" wrapText="1"/>
    </xf>
    <xf numFmtId="0" fontId="14" fillId="2" borderId="10" xfId="0" applyFont="1" applyFill="1" applyBorder="1" applyAlignment="1" applyProtection="1">
      <alignment horizontal="center" vertical="center" wrapText="1"/>
    </xf>
    <xf numFmtId="0" fontId="15" fillId="3" borderId="0" xfId="0" applyFont="1" applyFill="1" applyBorder="1" applyAlignment="1" applyProtection="1">
      <alignment horizontal="center" vertical="center"/>
    </xf>
    <xf numFmtId="0" fontId="14" fillId="2" borderId="14" xfId="0" applyFont="1" applyFill="1" applyBorder="1" applyAlignment="1" applyProtection="1">
      <alignment horizontal="center" vertical="center" wrapText="1"/>
    </xf>
    <xf numFmtId="0" fontId="14" fillId="2" borderId="2" xfId="0" applyFont="1" applyFill="1" applyBorder="1" applyAlignment="1" applyProtection="1">
      <alignment horizontal="center" vertical="center" wrapText="1"/>
    </xf>
    <xf numFmtId="0" fontId="0" fillId="2" borderId="25" xfId="0" applyFill="1" applyBorder="1" applyAlignment="1" applyProtection="1">
      <alignment horizontal="center" vertical="center" wrapText="1"/>
    </xf>
    <xf numFmtId="0" fontId="0" fillId="2" borderId="0" xfId="0" applyFill="1" applyBorder="1" applyAlignment="1" applyProtection="1">
      <alignment horizontal="center" vertical="center" wrapText="1"/>
    </xf>
    <xf numFmtId="0" fontId="0" fillId="2" borderId="27" xfId="0" applyFill="1" applyBorder="1" applyAlignment="1" applyProtection="1">
      <alignment horizontal="center" vertical="center" wrapText="1"/>
    </xf>
    <xf numFmtId="0" fontId="0" fillId="2" borderId="6" xfId="0" applyFill="1" applyBorder="1" applyAlignment="1" applyProtection="1">
      <alignment horizontal="center" vertical="center" wrapText="1"/>
    </xf>
    <xf numFmtId="0" fontId="0" fillId="2" borderId="17" xfId="0" applyFill="1" applyBorder="1" applyAlignment="1" applyProtection="1">
      <alignment horizontal="center" vertical="center" wrapText="1"/>
    </xf>
    <xf numFmtId="0" fontId="0" fillId="2" borderId="13" xfId="0" applyFill="1" applyBorder="1" applyAlignment="1" applyProtection="1">
      <alignment horizontal="center" vertical="center" wrapText="1"/>
    </xf>
    <xf numFmtId="0" fontId="14" fillId="2" borderId="9" xfId="0" applyFont="1" applyFill="1" applyBorder="1" applyAlignment="1" applyProtection="1">
      <alignment horizontal="center" vertical="center" wrapText="1"/>
    </xf>
    <xf numFmtId="0" fontId="14" fillId="2" borderId="46" xfId="0" applyFont="1" applyFill="1" applyBorder="1" applyAlignment="1" applyProtection="1">
      <alignment horizontal="center" vertical="center" wrapText="1"/>
    </xf>
    <xf numFmtId="0" fontId="14" fillId="2" borderId="44" xfId="0" applyFont="1" applyFill="1" applyBorder="1" applyAlignment="1" applyProtection="1">
      <alignment horizontal="center" vertical="center" wrapText="1"/>
    </xf>
    <xf numFmtId="0" fontId="29" fillId="5" borderId="30" xfId="0" applyFont="1" applyFill="1" applyBorder="1" applyAlignment="1" applyProtection="1">
      <alignment horizontal="center" vertical="center" textRotation="90" wrapText="1"/>
    </xf>
    <xf numFmtId="0" fontId="29" fillId="5" borderId="27" xfId="0" applyFont="1" applyFill="1" applyBorder="1" applyAlignment="1" applyProtection="1">
      <alignment horizontal="center" vertical="center" textRotation="90" wrapText="1"/>
    </xf>
    <xf numFmtId="0" fontId="29" fillId="5" borderId="15" xfId="0" applyFont="1" applyFill="1" applyBorder="1" applyAlignment="1" applyProtection="1">
      <alignment horizontal="center" vertical="center" textRotation="90" wrapText="1"/>
    </xf>
    <xf numFmtId="0" fontId="29" fillId="5" borderId="28" xfId="0" applyFont="1" applyFill="1" applyBorder="1" applyAlignment="1" applyProtection="1">
      <alignment horizontal="center" vertical="center" textRotation="90" wrapText="1"/>
    </xf>
    <xf numFmtId="0" fontId="14" fillId="2" borderId="1" xfId="0" applyFont="1" applyFill="1" applyBorder="1" applyAlignment="1" applyProtection="1">
      <alignment horizontal="center" vertical="center" wrapText="1"/>
    </xf>
    <xf numFmtId="0" fontId="14" fillId="2" borderId="20" xfId="0" applyFont="1" applyFill="1" applyBorder="1" applyAlignment="1" applyProtection="1">
      <alignment horizontal="center" vertical="center" wrapText="1"/>
    </xf>
    <xf numFmtId="0" fontId="14" fillId="2" borderId="4" xfId="0" applyFont="1" applyFill="1" applyBorder="1" applyAlignment="1" applyProtection="1">
      <alignment horizontal="center" vertical="center" wrapText="1"/>
    </xf>
    <xf numFmtId="0" fontId="14" fillId="2" borderId="19" xfId="0" applyFont="1" applyFill="1" applyBorder="1" applyAlignment="1" applyProtection="1">
      <alignment horizontal="center" vertical="center" wrapText="1"/>
    </xf>
    <xf numFmtId="0" fontId="14" fillId="2" borderId="16" xfId="0" applyFont="1" applyFill="1" applyBorder="1" applyAlignment="1" applyProtection="1">
      <alignment horizontal="center" vertical="center" wrapText="1"/>
    </xf>
    <xf numFmtId="0" fontId="0" fillId="2" borderId="25" xfId="0" applyFill="1" applyBorder="1" applyAlignment="1" applyProtection="1">
      <alignment horizontal="center" vertical="center"/>
    </xf>
    <xf numFmtId="0" fontId="0" fillId="2" borderId="6" xfId="0" applyFill="1" applyBorder="1" applyAlignment="1" applyProtection="1">
      <alignment horizontal="center" vertical="center"/>
    </xf>
    <xf numFmtId="0" fontId="0" fillId="2" borderId="0" xfId="0" applyFill="1" applyAlignment="1" applyProtection="1">
      <alignment horizontal="center" vertical="center" wrapText="1"/>
    </xf>
    <xf numFmtId="0" fontId="20" fillId="2" borderId="0" xfId="0" applyFont="1" applyFill="1" applyBorder="1" applyAlignment="1" applyProtection="1">
      <alignment horizontal="right" vertical="center"/>
    </xf>
    <xf numFmtId="0" fontId="41" fillId="6" borderId="0" xfId="0" applyFont="1" applyFill="1" applyAlignment="1" applyProtection="1">
      <alignment horizontal="center" vertical="center"/>
    </xf>
    <xf numFmtId="0" fontId="14" fillId="2" borderId="11" xfId="0" applyFont="1" applyFill="1" applyBorder="1" applyAlignment="1" applyProtection="1">
      <alignment horizontal="center" vertical="center" wrapText="1"/>
    </xf>
    <xf numFmtId="0" fontId="29" fillId="5" borderId="16" xfId="0" applyFont="1" applyFill="1" applyBorder="1" applyAlignment="1" applyProtection="1">
      <alignment horizontal="center" vertical="center" textRotation="90" wrapText="1"/>
    </xf>
    <xf numFmtId="0" fontId="15" fillId="3" borderId="6" xfId="0" applyFont="1" applyFill="1" applyBorder="1" applyAlignment="1" applyProtection="1">
      <alignment horizontal="center" vertical="center"/>
    </xf>
    <xf numFmtId="0" fontId="14" fillId="2" borderId="3" xfId="0" applyFont="1" applyFill="1" applyBorder="1" applyAlignment="1" applyProtection="1">
      <alignment horizontal="center" vertical="center" wrapText="1"/>
    </xf>
    <xf numFmtId="0" fontId="14" fillId="2" borderId="26" xfId="0" applyFont="1" applyFill="1" applyBorder="1" applyAlignment="1" applyProtection="1">
      <alignment horizontal="center" vertical="center" wrapText="1"/>
    </xf>
    <xf numFmtId="0" fontId="14" fillId="2" borderId="12" xfId="0" applyFont="1" applyFill="1" applyBorder="1" applyAlignment="1" applyProtection="1">
      <alignment horizontal="center" vertical="center" wrapText="1"/>
    </xf>
    <xf numFmtId="0" fontId="29" fillId="5" borderId="16" xfId="0" applyFont="1" applyFill="1" applyBorder="1" applyAlignment="1">
      <alignment horizontal="center" vertical="center" textRotation="90" wrapText="1"/>
    </xf>
    <xf numFmtId="0" fontId="29" fillId="5" borderId="23" xfId="0" applyFont="1" applyFill="1" applyBorder="1" applyAlignment="1">
      <alignment horizontal="center" vertical="center" textRotation="90" wrapText="1"/>
    </xf>
    <xf numFmtId="0" fontId="0" fillId="2" borderId="7" xfId="0" applyFill="1" applyBorder="1" applyAlignment="1">
      <alignment horizontal="center" vertical="center" wrapText="1"/>
    </xf>
    <xf numFmtId="0" fontId="0" fillId="2" borderId="24" xfId="0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2" borderId="17" xfId="0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0" fontId="14" fillId="2" borderId="9" xfId="0" applyFont="1" applyFill="1" applyBorder="1" applyAlignment="1">
      <alignment horizontal="center" vertical="center" wrapText="1"/>
    </xf>
    <xf numFmtId="0" fontId="14" fillId="2" borderId="10" xfId="0" applyFont="1" applyFill="1" applyBorder="1" applyAlignment="1">
      <alignment horizontal="center" vertical="center" wrapText="1"/>
    </xf>
    <xf numFmtId="0" fontId="36" fillId="5" borderId="7" xfId="0" applyFont="1" applyFill="1" applyBorder="1" applyAlignment="1">
      <alignment horizontal="center" vertical="center" wrapText="1"/>
    </xf>
    <xf numFmtId="0" fontId="36" fillId="5" borderId="24" xfId="0" applyFont="1" applyFill="1" applyBorder="1" applyAlignment="1">
      <alignment horizontal="center" vertical="center" wrapText="1"/>
    </xf>
    <xf numFmtId="0" fontId="36" fillId="5" borderId="15" xfId="0" applyFont="1" applyFill="1" applyBorder="1" applyAlignment="1">
      <alignment horizontal="center" vertical="center" wrapText="1"/>
    </xf>
    <xf numFmtId="0" fontId="36" fillId="5" borderId="6" xfId="0" applyFont="1" applyFill="1" applyBorder="1" applyAlignment="1">
      <alignment horizontal="center" vertical="center" wrapText="1"/>
    </xf>
    <xf numFmtId="0" fontId="36" fillId="5" borderId="17" xfId="0" applyFont="1" applyFill="1" applyBorder="1" applyAlignment="1">
      <alignment horizontal="center" vertical="center" wrapText="1"/>
    </xf>
    <xf numFmtId="0" fontId="36" fillId="5" borderId="13" xfId="0" applyFont="1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29" fillId="5" borderId="12" xfId="0" applyFont="1" applyFill="1" applyBorder="1" applyAlignment="1">
      <alignment horizontal="center" vertical="center" textRotation="90" wrapText="1"/>
    </xf>
    <xf numFmtId="0" fontId="29" fillId="5" borderId="18" xfId="0" applyFont="1" applyFill="1" applyBorder="1" applyAlignment="1">
      <alignment horizontal="center" vertical="center" textRotation="90" wrapText="1"/>
    </xf>
    <xf numFmtId="0" fontId="24" fillId="3" borderId="0" xfId="0" applyFont="1" applyFill="1" applyBorder="1" applyAlignment="1">
      <alignment horizontal="center" vertical="center"/>
    </xf>
    <xf numFmtId="0" fontId="15" fillId="3" borderId="21" xfId="0" applyFont="1" applyFill="1" applyBorder="1" applyAlignment="1">
      <alignment horizontal="center" vertical="center"/>
    </xf>
    <xf numFmtId="0" fontId="15" fillId="3" borderId="22" xfId="0" applyFont="1" applyFill="1" applyBorder="1" applyAlignment="1">
      <alignment horizontal="center" vertical="center"/>
    </xf>
    <xf numFmtId="0" fontId="15" fillId="3" borderId="28" xfId="0" applyFont="1" applyFill="1" applyBorder="1" applyAlignment="1">
      <alignment horizontal="center" vertical="center"/>
    </xf>
    <xf numFmtId="0" fontId="14" fillId="2" borderId="5" xfId="0" applyFont="1" applyFill="1" applyBorder="1" applyAlignment="1">
      <alignment horizontal="center" vertical="center" wrapText="1"/>
    </xf>
    <xf numFmtId="0" fontId="21" fillId="5" borderId="0" xfId="0" applyFont="1" applyFill="1" applyAlignment="1">
      <alignment horizontal="center"/>
    </xf>
    <xf numFmtId="0" fontId="15" fillId="3" borderId="18" xfId="0" applyFont="1" applyFill="1" applyBorder="1" applyAlignment="1">
      <alignment horizontal="center" vertical="center"/>
    </xf>
    <xf numFmtId="0" fontId="15" fillId="3" borderId="23" xfId="0" applyFont="1" applyFill="1" applyBorder="1" applyAlignment="1">
      <alignment horizontal="center" vertical="center"/>
    </xf>
    <xf numFmtId="0" fontId="15" fillId="3" borderId="25" xfId="0" applyFont="1" applyFill="1" applyBorder="1" applyAlignment="1">
      <alignment horizontal="center" vertical="center"/>
    </xf>
    <xf numFmtId="0" fontId="15" fillId="3" borderId="27" xfId="0" applyFont="1" applyFill="1" applyBorder="1" applyAlignment="1">
      <alignment horizontal="center" vertical="center"/>
    </xf>
    <xf numFmtId="0" fontId="42" fillId="2" borderId="0" xfId="0" applyFont="1" applyFill="1" applyBorder="1" applyAlignment="1">
      <alignment horizontal="center" vertical="center" wrapText="1"/>
    </xf>
    <xf numFmtId="0" fontId="43" fillId="2" borderId="0" xfId="0" applyFont="1" applyFill="1" applyAlignment="1">
      <alignment horizontal="center" vertical="center"/>
    </xf>
    <xf numFmtId="0" fontId="36" fillId="5" borderId="16" xfId="0" applyFont="1" applyFill="1" applyBorder="1" applyAlignment="1">
      <alignment horizontal="center" vertical="center" wrapText="1"/>
    </xf>
    <xf numFmtId="0" fontId="36" fillId="5" borderId="12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14" fillId="2" borderId="11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29" fillId="5" borderId="10" xfId="0" applyFont="1" applyFill="1" applyBorder="1" applyAlignment="1">
      <alignment horizontal="center" vertical="center" textRotation="90" wrapText="1"/>
    </xf>
    <xf numFmtId="0" fontId="29" fillId="5" borderId="2" xfId="0" applyFont="1" applyFill="1" applyBorder="1" applyAlignment="1">
      <alignment horizontal="center" vertical="center" textRotation="90" wrapText="1"/>
    </xf>
    <xf numFmtId="0" fontId="29" fillId="5" borderId="5" xfId="0" applyFont="1" applyFill="1" applyBorder="1" applyAlignment="1">
      <alignment horizontal="center" vertical="center" textRotation="90" wrapText="1"/>
    </xf>
    <xf numFmtId="0" fontId="36" fillId="5" borderId="9" xfId="0" applyFont="1" applyFill="1" applyBorder="1" applyAlignment="1">
      <alignment horizontal="center" vertical="center" wrapText="1"/>
    </xf>
    <xf numFmtId="0" fontId="36" fillId="5" borderId="11" xfId="0" applyFont="1" applyFill="1" applyBorder="1" applyAlignment="1">
      <alignment horizontal="center" vertical="center" wrapText="1"/>
    </xf>
    <xf numFmtId="0" fontId="36" fillId="5" borderId="2" xfId="0" applyFont="1" applyFill="1" applyBorder="1" applyAlignment="1">
      <alignment horizontal="center" vertical="center" wrapText="1"/>
    </xf>
    <xf numFmtId="0" fontId="24" fillId="3" borderId="23" xfId="0" applyFont="1" applyFill="1" applyBorder="1" applyAlignment="1">
      <alignment horizontal="center" vertical="center"/>
    </xf>
    <xf numFmtId="0" fontId="24" fillId="3" borderId="21" xfId="0" applyFont="1" applyFill="1" applyBorder="1" applyAlignment="1">
      <alignment horizontal="center" vertical="center"/>
    </xf>
    <xf numFmtId="0" fontId="24" fillId="3" borderId="28" xfId="0" applyFont="1" applyFill="1" applyBorder="1" applyAlignment="1">
      <alignment horizontal="center" vertical="center"/>
    </xf>
    <xf numFmtId="0" fontId="24" fillId="3" borderId="27" xfId="0" applyFont="1" applyFill="1" applyBorder="1" applyAlignment="1">
      <alignment horizontal="center" vertical="center"/>
    </xf>
    <xf numFmtId="0" fontId="24" fillId="3" borderId="18" xfId="0" applyFont="1" applyFill="1" applyBorder="1" applyAlignment="1">
      <alignment horizontal="center" vertical="center"/>
    </xf>
    <xf numFmtId="0" fontId="24" fillId="3" borderId="25" xfId="0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29" fillId="5" borderId="9" xfId="0" applyFont="1" applyFill="1" applyBorder="1" applyAlignment="1">
      <alignment horizontal="center" vertical="center" textRotation="90" wrapText="1"/>
    </xf>
    <xf numFmtId="0" fontId="29" fillId="5" borderId="13" xfId="0" applyFont="1" applyFill="1" applyBorder="1" applyAlignment="1">
      <alignment horizontal="center" vertical="center" textRotation="90" wrapText="1"/>
    </xf>
    <xf numFmtId="0" fontId="29" fillId="5" borderId="14" xfId="0" applyFont="1" applyFill="1" applyBorder="1" applyAlignment="1">
      <alignment horizontal="center" vertical="center" textRotation="90" wrapText="1"/>
    </xf>
    <xf numFmtId="0" fontId="29" fillId="5" borderId="11" xfId="0" applyFont="1" applyFill="1" applyBorder="1" applyAlignment="1">
      <alignment horizontal="center" vertical="center" textRotation="90" wrapText="1"/>
    </xf>
    <xf numFmtId="0" fontId="14" fillId="2" borderId="14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4" fillId="2" borderId="20" xfId="0" applyFont="1" applyFill="1" applyBorder="1" applyAlignment="1">
      <alignment horizontal="center" vertical="center" wrapText="1"/>
    </xf>
    <xf numFmtId="0" fontId="29" fillId="5" borderId="30" xfId="0" applyFont="1" applyFill="1" applyBorder="1" applyAlignment="1">
      <alignment horizontal="center" vertical="center" textRotation="90" wrapText="1"/>
    </xf>
    <xf numFmtId="0" fontId="29" fillId="5" borderId="27" xfId="0" applyFont="1" applyFill="1" applyBorder="1" applyAlignment="1">
      <alignment horizontal="center" vertical="center" textRotation="90" wrapText="1"/>
    </xf>
    <xf numFmtId="0" fontId="29" fillId="5" borderId="28" xfId="0" applyFont="1" applyFill="1" applyBorder="1" applyAlignment="1">
      <alignment horizontal="center" vertical="center" textRotation="90" wrapText="1"/>
    </xf>
    <xf numFmtId="0" fontId="24" fillId="3" borderId="31" xfId="0" applyFont="1" applyFill="1" applyBorder="1" applyAlignment="1">
      <alignment horizontal="center" vertical="center"/>
    </xf>
    <xf numFmtId="0" fontId="41" fillId="2" borderId="0" xfId="0" applyFont="1" applyFill="1" applyAlignment="1">
      <alignment horizontal="center" vertical="center"/>
    </xf>
    <xf numFmtId="0" fontId="24" fillId="3" borderId="34" xfId="0" applyFont="1" applyFill="1" applyBorder="1" applyAlignment="1">
      <alignment horizontal="center" vertical="center"/>
    </xf>
    <xf numFmtId="0" fontId="24" fillId="3" borderId="32" xfId="0" applyFont="1" applyFill="1" applyBorder="1" applyAlignment="1">
      <alignment horizontal="center" vertical="center"/>
    </xf>
    <xf numFmtId="0" fontId="24" fillId="3" borderId="33" xfId="0" applyFont="1" applyFill="1" applyBorder="1" applyAlignment="1">
      <alignment horizontal="center" vertical="center"/>
    </xf>
    <xf numFmtId="0" fontId="31" fillId="2" borderId="35" xfId="0" applyFont="1" applyFill="1" applyBorder="1" applyAlignment="1">
      <alignment horizontal="right" vertical="center" textRotation="90" wrapText="1"/>
    </xf>
    <xf numFmtId="0" fontId="31" fillId="2" borderId="36" xfId="0" applyFont="1" applyFill="1" applyBorder="1" applyAlignment="1">
      <alignment horizontal="right" vertical="center" textRotation="90" wrapText="1"/>
    </xf>
    <xf numFmtId="0" fontId="31" fillId="2" borderId="37" xfId="0" applyFont="1" applyFill="1" applyBorder="1" applyAlignment="1">
      <alignment horizontal="right" vertical="center" textRotation="90" wrapText="1"/>
    </xf>
    <xf numFmtId="0" fontId="0" fillId="2" borderId="12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44" fillId="3" borderId="0" xfId="0" applyFont="1" applyFill="1" applyBorder="1" applyAlignment="1">
      <alignment horizontal="center"/>
    </xf>
    <xf numFmtId="0" fontId="24" fillId="3" borderId="0" xfId="0" applyFont="1" applyFill="1" applyBorder="1" applyAlignment="1">
      <alignment horizontal="center" vertical="center" wrapText="1"/>
    </xf>
    <xf numFmtId="0" fontId="45" fillId="3" borderId="0" xfId="0" applyFont="1" applyFill="1" applyBorder="1" applyAlignment="1">
      <alignment horizontal="center" vertical="center"/>
    </xf>
    <xf numFmtId="0" fontId="46" fillId="3" borderId="0" xfId="0" applyFont="1" applyFill="1" applyBorder="1" applyAlignment="1">
      <alignment horizontal="center" wrapText="1"/>
    </xf>
    <xf numFmtId="0" fontId="29" fillId="5" borderId="23" xfId="0" applyFont="1" applyFill="1" applyBorder="1" applyAlignment="1" applyProtection="1">
      <alignment horizontal="center" vertical="center" textRotation="90" wrapText="1"/>
    </xf>
    <xf numFmtId="0" fontId="14" fillId="2" borderId="14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4" fillId="2" borderId="9" xfId="0" applyFont="1" applyFill="1" applyBorder="1" applyAlignment="1">
      <alignment horizontal="center" vertical="center"/>
    </xf>
    <xf numFmtId="0" fontId="14" fillId="2" borderId="10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/>
    </xf>
    <xf numFmtId="0" fontId="14" fillId="2" borderId="11" xfId="0" applyFont="1" applyFill="1" applyBorder="1" applyAlignment="1">
      <alignment horizontal="center" vertical="center"/>
    </xf>
    <xf numFmtId="0" fontId="14" fillId="2" borderId="5" xfId="0" applyFont="1" applyFill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/>
    </xf>
    <xf numFmtId="0" fontId="16" fillId="2" borderId="9" xfId="0" applyFont="1" applyFill="1" applyBorder="1" applyAlignment="1">
      <alignment horizontal="center" vertical="center"/>
    </xf>
    <xf numFmtId="0" fontId="16" fillId="2" borderId="10" xfId="0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/>
    </xf>
    <xf numFmtId="0" fontId="16" fillId="2" borderId="14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16" fillId="2" borderId="11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/>
    </xf>
    <xf numFmtId="0" fontId="14" fillId="2" borderId="26" xfId="0" applyFont="1" applyFill="1" applyBorder="1" applyAlignment="1">
      <alignment horizontal="center" vertical="center"/>
    </xf>
    <xf numFmtId="0" fontId="45" fillId="3" borderId="0" xfId="0" applyFont="1" applyFill="1" applyAlignment="1">
      <alignment horizontal="center"/>
    </xf>
    <xf numFmtId="0" fontId="45" fillId="3" borderId="38" xfId="0" applyFont="1" applyFill="1" applyBorder="1" applyAlignment="1">
      <alignment horizontal="center" vertical="center" textRotation="90"/>
    </xf>
    <xf numFmtId="0" fontId="45" fillId="3" borderId="39" xfId="0" applyFont="1" applyFill="1" applyBorder="1" applyAlignment="1">
      <alignment horizontal="center" vertical="center" textRotation="90"/>
    </xf>
    <xf numFmtId="0" fontId="45" fillId="3" borderId="42" xfId="0" applyFont="1" applyFill="1" applyBorder="1" applyAlignment="1">
      <alignment horizontal="center" vertical="center" textRotation="90"/>
    </xf>
    <xf numFmtId="0" fontId="45" fillId="3" borderId="43" xfId="0" applyFont="1" applyFill="1" applyBorder="1" applyAlignment="1">
      <alignment horizontal="center" vertical="center" textRotation="90"/>
    </xf>
    <xf numFmtId="0" fontId="45" fillId="3" borderId="40" xfId="0" applyFont="1" applyFill="1" applyBorder="1" applyAlignment="1">
      <alignment horizontal="center" vertical="center" textRotation="90"/>
    </xf>
    <xf numFmtId="0" fontId="14" fillId="2" borderId="9" xfId="0" applyFont="1" applyFill="1" applyBorder="1" applyAlignment="1">
      <alignment horizontal="center"/>
    </xf>
    <xf numFmtId="0" fontId="14" fillId="2" borderId="10" xfId="0" applyFont="1" applyFill="1" applyBorder="1" applyAlignment="1">
      <alignment horizontal="center"/>
    </xf>
    <xf numFmtId="0" fontId="14" fillId="2" borderId="4" xfId="0" applyFont="1" applyFill="1" applyBorder="1" applyAlignment="1">
      <alignment horizontal="center"/>
    </xf>
    <xf numFmtId="0" fontId="14" fillId="2" borderId="14" xfId="0" applyFont="1" applyFill="1" applyBorder="1" applyAlignment="1">
      <alignment horizontal="center"/>
    </xf>
    <xf numFmtId="0" fontId="14" fillId="2" borderId="2" xfId="0" applyFont="1" applyFill="1" applyBorder="1" applyAlignment="1">
      <alignment horizontal="center"/>
    </xf>
    <xf numFmtId="0" fontId="14" fillId="2" borderId="1" xfId="0" applyFont="1" applyFill="1" applyBorder="1" applyAlignment="1">
      <alignment horizontal="center"/>
    </xf>
    <xf numFmtId="0" fontId="26" fillId="3" borderId="0" xfId="0" applyFont="1" applyFill="1" applyBorder="1" applyAlignment="1">
      <alignment horizontal="center" vertical="center" wrapText="1"/>
    </xf>
    <xf numFmtId="0" fontId="26" fillId="3" borderId="22" xfId="0" applyFont="1" applyFill="1" applyBorder="1" applyAlignment="1">
      <alignment horizontal="center" vertical="center" wrapText="1"/>
    </xf>
    <xf numFmtId="0" fontId="45" fillId="3" borderId="38" xfId="0" applyFont="1" applyFill="1" applyBorder="1" applyAlignment="1" applyProtection="1">
      <alignment horizontal="center" vertical="center" textRotation="90" wrapText="1"/>
    </xf>
    <xf numFmtId="0" fontId="45" fillId="3" borderId="39" xfId="0" applyFont="1" applyFill="1" applyBorder="1" applyAlignment="1" applyProtection="1">
      <alignment horizontal="center" vertical="center" textRotation="90" wrapText="1"/>
    </xf>
    <xf numFmtId="0" fontId="45" fillId="3" borderId="41" xfId="0" applyFont="1" applyFill="1" applyBorder="1" applyAlignment="1" applyProtection="1">
      <alignment horizontal="center" vertical="center" textRotation="90" wrapText="1"/>
    </xf>
    <xf numFmtId="0" fontId="14" fillId="2" borderId="19" xfId="0" applyFont="1" applyFill="1" applyBorder="1" applyAlignment="1">
      <alignment horizontal="center" vertical="center"/>
    </xf>
    <xf numFmtId="0" fontId="14" fillId="2" borderId="20" xfId="0" applyFont="1" applyFill="1" applyBorder="1" applyAlignment="1">
      <alignment horizontal="center" vertical="center"/>
    </xf>
    <xf numFmtId="0" fontId="15" fillId="3" borderId="0" xfId="0" applyFont="1" applyFill="1" applyBorder="1" applyAlignment="1" applyProtection="1">
      <alignment horizontal="center" vertical="center" wrapText="1"/>
    </xf>
    <xf numFmtId="0" fontId="14" fillId="2" borderId="20" xfId="0" applyFont="1" applyFill="1" applyBorder="1" applyAlignment="1">
      <alignment horizontal="center"/>
    </xf>
    <xf numFmtId="0" fontId="14" fillId="2" borderId="19" xfId="0" applyFont="1" applyFill="1" applyBorder="1" applyAlignment="1">
      <alignment horizontal="center"/>
    </xf>
    <xf numFmtId="0" fontId="14" fillId="2" borderId="26" xfId="0" applyFont="1" applyFill="1" applyBorder="1" applyAlignment="1">
      <alignment horizontal="center"/>
    </xf>
    <xf numFmtId="0" fontId="16" fillId="2" borderId="26" xfId="0" applyFont="1" applyFill="1" applyBorder="1" applyAlignment="1">
      <alignment horizontal="center" vertical="center"/>
    </xf>
    <xf numFmtId="0" fontId="16" fillId="2" borderId="20" xfId="0" applyFont="1" applyFill="1" applyBorder="1" applyAlignment="1">
      <alignment horizontal="center" vertical="center"/>
    </xf>
    <xf numFmtId="0" fontId="16" fillId="2" borderId="19" xfId="0" applyFont="1" applyFill="1" applyBorder="1" applyAlignment="1">
      <alignment horizontal="center" vertical="center"/>
    </xf>
    <xf numFmtId="0" fontId="21" fillId="2" borderId="0" xfId="0" applyFont="1" applyFill="1" applyBorder="1" applyAlignment="1">
      <alignment vertical="center"/>
    </xf>
  </cellXfs>
  <cellStyles count="1">
    <cellStyle name="Normal" xfId="0" builtinId="0"/>
  </cellStyles>
  <dxfs count="55">
    <dxf>
      <font>
        <b/>
        <i val="0"/>
        <color rgb="FFC00000"/>
      </font>
      <fill>
        <patternFill>
          <bgColor rgb="FFFFCCCC"/>
        </patternFill>
      </fill>
    </dxf>
    <dxf>
      <font>
        <b/>
        <i val="0"/>
        <color rgb="FFC00000"/>
      </font>
      <fill>
        <patternFill>
          <bgColor rgb="FFFFCCCC"/>
        </patternFill>
      </fill>
    </dxf>
    <dxf>
      <font>
        <b/>
        <i val="0"/>
        <color rgb="FFC00000"/>
      </font>
      <fill>
        <patternFill>
          <bgColor rgb="FFFFCCCC"/>
        </patternFill>
      </fill>
    </dxf>
    <dxf>
      <font>
        <b/>
        <i val="0"/>
        <color rgb="FFC00000"/>
      </font>
    </dxf>
    <dxf>
      <font>
        <b/>
        <i val="0"/>
        <color rgb="FFC00000"/>
      </font>
      <fill>
        <patternFill>
          <bgColor rgb="FFFF7C80"/>
        </patternFill>
      </fill>
    </dxf>
    <dxf>
      <font>
        <b/>
        <i/>
        <color rgb="FF669900"/>
      </font>
      <fill>
        <patternFill>
          <bgColor rgb="FFCCFF33"/>
        </patternFill>
      </fill>
    </dxf>
    <dxf>
      <font>
        <b/>
        <i/>
        <color rgb="FF669900"/>
      </font>
      <fill>
        <patternFill>
          <bgColor rgb="FFCCFF33"/>
        </patternFill>
      </fill>
    </dxf>
    <dxf>
      <font>
        <b/>
        <i/>
        <color rgb="FFC00000"/>
      </font>
      <fill>
        <patternFill>
          <bgColor rgb="FFFF7C80"/>
        </patternFill>
      </fill>
    </dxf>
    <dxf>
      <font>
        <b/>
        <i val="0"/>
        <color rgb="FFC00000"/>
      </font>
      <fill>
        <patternFill>
          <bgColor rgb="FFFF7C80"/>
        </patternFill>
      </fill>
    </dxf>
    <dxf>
      <font>
        <b/>
        <i val="0"/>
        <color rgb="FFC00000"/>
      </font>
      <fill>
        <patternFill>
          <bgColor rgb="FFFF7C80"/>
        </patternFill>
      </fill>
    </dxf>
    <dxf>
      <font>
        <b/>
        <i/>
        <color rgb="FF669900"/>
      </font>
      <fill>
        <patternFill>
          <bgColor rgb="FFCCFF33"/>
        </patternFill>
      </fill>
    </dxf>
    <dxf>
      <font>
        <b/>
        <i val="0"/>
        <color rgb="FFC00000"/>
      </font>
      <fill>
        <patternFill>
          <bgColor rgb="FFFF7C80"/>
        </patternFill>
      </fill>
    </dxf>
    <dxf>
      <font>
        <b/>
        <i val="0"/>
        <color rgb="FFC00000"/>
      </font>
      <fill>
        <patternFill>
          <bgColor rgb="FFFF7C80"/>
        </patternFill>
      </fill>
    </dxf>
    <dxf>
      <font>
        <b/>
        <i/>
        <color rgb="FF669900"/>
      </font>
      <fill>
        <patternFill>
          <bgColor rgb="FFCCFF33"/>
        </patternFill>
      </fill>
    </dxf>
    <dxf>
      <font>
        <b/>
        <i val="0"/>
        <color rgb="FFC00000"/>
      </font>
    </dxf>
    <dxf>
      <font>
        <b/>
        <i/>
        <color rgb="FF669900"/>
      </font>
      <fill>
        <patternFill>
          <bgColor rgb="FFCCFF33"/>
        </patternFill>
      </fill>
    </dxf>
    <dxf>
      <font>
        <b/>
        <i val="0"/>
        <color rgb="FFC00000"/>
      </font>
      <fill>
        <patternFill>
          <bgColor rgb="FFFF9999"/>
        </patternFill>
      </fill>
    </dxf>
    <dxf>
      <font>
        <b/>
        <i val="0"/>
        <color rgb="FFC00000"/>
      </font>
      <fill>
        <patternFill>
          <bgColor rgb="FFFF7C80"/>
        </patternFill>
      </fill>
    </dxf>
    <dxf>
      <font>
        <b/>
        <i/>
        <color rgb="FF669900"/>
      </font>
      <fill>
        <patternFill>
          <bgColor rgb="FFCCFF33"/>
        </patternFill>
      </fill>
    </dxf>
    <dxf>
      <font>
        <b/>
        <i val="0"/>
        <color rgb="FFC00000"/>
      </font>
    </dxf>
    <dxf>
      <font>
        <b/>
        <i val="0"/>
        <color rgb="FFC00000"/>
      </font>
      <fill>
        <patternFill>
          <bgColor rgb="FFFF7C80"/>
        </patternFill>
      </fill>
    </dxf>
    <dxf>
      <font>
        <b/>
        <i/>
        <color rgb="FF669900"/>
      </font>
      <fill>
        <patternFill>
          <bgColor rgb="FFCCFF33"/>
        </patternFill>
      </fill>
    </dxf>
    <dxf>
      <font>
        <b/>
        <i val="0"/>
        <color rgb="FFC00000"/>
      </font>
    </dxf>
    <dxf>
      <font>
        <b/>
        <i/>
        <color rgb="FF669900"/>
      </font>
      <fill>
        <patternFill>
          <bgColor rgb="FFCCFF33"/>
        </patternFill>
      </fill>
    </dxf>
    <dxf>
      <font>
        <b/>
        <i val="0"/>
        <color rgb="FFC00000"/>
      </font>
      <fill>
        <patternFill>
          <bgColor rgb="FFFF7C80"/>
        </patternFill>
      </fill>
    </dxf>
    <dxf>
      <font>
        <b/>
        <i val="0"/>
        <color rgb="FFC00000"/>
      </font>
      <fill>
        <patternFill>
          <bgColor rgb="FFFF7C80"/>
        </patternFill>
      </fill>
    </dxf>
    <dxf>
      <font>
        <b/>
        <i/>
        <color rgb="FF669900"/>
      </font>
      <fill>
        <patternFill>
          <bgColor rgb="FFCCFF33"/>
        </patternFill>
      </fill>
    </dxf>
    <dxf>
      <font>
        <b/>
        <i val="0"/>
        <color rgb="FFC00000"/>
      </font>
      <fill>
        <patternFill>
          <bgColor rgb="FFFF9999"/>
        </patternFill>
      </fill>
    </dxf>
    <dxf>
      <font>
        <b/>
        <i/>
        <color rgb="FF669900"/>
      </font>
      <fill>
        <patternFill>
          <bgColor rgb="FFCCFF33"/>
        </patternFill>
      </fill>
    </dxf>
    <dxf>
      <font>
        <b/>
        <i val="0"/>
        <color rgb="FFC00000"/>
      </font>
      <fill>
        <patternFill>
          <bgColor rgb="FFFF9999"/>
        </patternFill>
      </fill>
    </dxf>
    <dxf>
      <font>
        <b/>
        <i/>
        <color rgb="FF669900"/>
      </font>
      <fill>
        <patternFill>
          <bgColor rgb="FFCCFF33"/>
        </patternFill>
      </fill>
    </dxf>
    <dxf>
      <font>
        <b/>
        <i val="0"/>
        <color rgb="FFC00000"/>
      </font>
      <fill>
        <patternFill>
          <bgColor rgb="FFFF9999"/>
        </patternFill>
      </fill>
    </dxf>
    <dxf>
      <font>
        <b/>
        <i/>
        <color rgb="FF669900"/>
      </font>
      <fill>
        <patternFill>
          <bgColor rgb="FFCCFF33"/>
        </patternFill>
      </fill>
    </dxf>
    <dxf>
      <font>
        <b/>
        <i val="0"/>
        <color rgb="FFC00000"/>
      </font>
      <fill>
        <patternFill patternType="none">
          <bgColor indexed="65"/>
        </patternFill>
      </fill>
    </dxf>
    <dxf>
      <font>
        <b/>
        <i/>
        <color rgb="FF669900"/>
      </font>
      <fill>
        <patternFill>
          <bgColor rgb="FFCCFF33"/>
        </patternFill>
      </fill>
    </dxf>
    <dxf>
      <font>
        <b/>
        <i val="0"/>
        <color rgb="FFC00000"/>
      </font>
      <fill>
        <patternFill>
          <bgColor rgb="FFFF9999"/>
        </patternFill>
      </fill>
    </dxf>
    <dxf>
      <font>
        <b/>
        <i val="0"/>
        <color rgb="FFC00000"/>
      </font>
      <fill>
        <patternFill patternType="none">
          <bgColor indexed="65"/>
        </patternFill>
      </fill>
    </dxf>
    <dxf>
      <font>
        <b/>
        <i/>
        <color rgb="FF669900"/>
      </font>
      <fill>
        <patternFill>
          <bgColor rgb="FFCCFF33"/>
        </patternFill>
      </fill>
    </dxf>
    <dxf>
      <font>
        <b/>
        <i val="0"/>
        <color rgb="FFC00000"/>
      </font>
      <fill>
        <patternFill>
          <bgColor rgb="FFFF9999"/>
        </patternFill>
      </fill>
    </dxf>
    <dxf>
      <font>
        <b/>
        <i val="0"/>
        <color rgb="FFC00000"/>
      </font>
      <fill>
        <patternFill>
          <bgColor rgb="FFFF7C80"/>
        </patternFill>
      </fill>
    </dxf>
    <dxf>
      <font>
        <b/>
        <i/>
        <color rgb="FF669900"/>
      </font>
      <fill>
        <patternFill>
          <bgColor rgb="FFCCFF33"/>
        </patternFill>
      </fill>
    </dxf>
    <dxf>
      <font>
        <b/>
        <i val="0"/>
        <color rgb="FFC00000"/>
      </font>
      <fill>
        <patternFill>
          <bgColor rgb="FFFF9999"/>
        </patternFill>
      </fill>
    </dxf>
    <dxf>
      <font>
        <b/>
        <i val="0"/>
        <color rgb="FF008000"/>
      </font>
      <fill>
        <patternFill>
          <bgColor rgb="FFCCFF33"/>
        </patternFill>
      </fill>
    </dxf>
    <dxf>
      <font>
        <b/>
        <i val="0"/>
        <color rgb="FFC00000"/>
      </font>
      <fill>
        <patternFill patternType="none">
          <bgColor indexed="65"/>
        </patternFill>
      </fill>
    </dxf>
    <dxf>
      <font>
        <b/>
        <i/>
        <color rgb="FF008000"/>
      </font>
      <fill>
        <patternFill>
          <bgColor rgb="FFCCFF33"/>
        </patternFill>
      </fill>
    </dxf>
    <dxf>
      <font>
        <b/>
        <i val="0"/>
        <color rgb="FFC00000"/>
      </font>
      <fill>
        <patternFill>
          <bgColor rgb="FFFF9999"/>
        </patternFill>
      </fill>
    </dxf>
    <dxf>
      <font>
        <b/>
        <i val="0"/>
        <color rgb="FFC00000"/>
      </font>
      <fill>
        <patternFill>
          <bgColor rgb="FFFF9999"/>
        </patternFill>
      </fill>
    </dxf>
    <dxf>
      <font>
        <b/>
        <i val="0"/>
        <color rgb="FF008000"/>
      </font>
      <fill>
        <patternFill>
          <bgColor rgb="FFCCFF33"/>
        </patternFill>
      </fill>
    </dxf>
    <dxf>
      <font>
        <b/>
        <i val="0"/>
        <color rgb="FFC00000"/>
      </font>
      <fill>
        <patternFill>
          <bgColor rgb="FFFF9999"/>
        </patternFill>
      </fill>
    </dxf>
    <dxf>
      <font>
        <b/>
        <i val="0"/>
        <color rgb="FF008000"/>
      </font>
      <fill>
        <patternFill>
          <bgColor rgb="FFCCFF33"/>
        </patternFill>
      </fill>
    </dxf>
    <dxf>
      <font>
        <b/>
        <i val="0"/>
        <color rgb="FFC00000"/>
      </font>
      <fill>
        <patternFill patternType="none">
          <bgColor indexed="65"/>
        </patternFill>
      </fill>
    </dxf>
    <dxf>
      <font>
        <b/>
        <i/>
        <color rgb="FF008000"/>
      </font>
      <fill>
        <patternFill>
          <bgColor rgb="FFCCFF33"/>
        </patternFill>
      </fill>
    </dxf>
    <dxf>
      <font>
        <b/>
        <i val="0"/>
        <color rgb="FFC00000"/>
      </font>
      <fill>
        <patternFill>
          <bgColor rgb="FFFF9999"/>
        </patternFill>
      </fill>
    </dxf>
    <dxf>
      <font>
        <b/>
        <i val="0"/>
        <color rgb="FFC00000"/>
      </font>
      <fill>
        <patternFill>
          <bgColor rgb="FFFF9999"/>
        </patternFill>
      </fill>
    </dxf>
    <dxf>
      <font>
        <b/>
        <i val="0"/>
        <color rgb="FF008000"/>
      </font>
      <fill>
        <patternFill>
          <bgColor rgb="FFCCFF33"/>
        </patternFill>
      </fill>
    </dxf>
  </dxfs>
  <tableStyles count="0" defaultTableStyle="TableStyleMedium9" defaultPivotStyle="PivotStyleLight16"/>
  <colors>
    <mruColors>
      <color rgb="FF63BFDC"/>
      <color rgb="FF669900"/>
      <color rgb="FFCCFF33"/>
      <color rgb="FF1C6379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31750</xdr:colOff>
      <xdr:row>12</xdr:row>
      <xdr:rowOff>317500</xdr:rowOff>
    </xdr:from>
    <xdr:to>
      <xdr:col>17</xdr:col>
      <xdr:colOff>1206500</xdr:colOff>
      <xdr:row>16</xdr:row>
      <xdr:rowOff>105829</xdr:rowOff>
    </xdr:to>
    <xdr:sp macro="" textlink="">
      <xdr:nvSpPr>
        <xdr:cNvPr id="141" name="Virage 140"/>
        <xdr:cNvSpPr/>
      </xdr:nvSpPr>
      <xdr:spPr>
        <a:xfrm rot="10800000">
          <a:off x="6783917" y="3175000"/>
          <a:ext cx="4624916" cy="2285996"/>
        </a:xfrm>
        <a:prstGeom prst="bentArrow">
          <a:avLst>
            <a:gd name="adj1" fmla="val 6016"/>
            <a:gd name="adj2" fmla="val 4077"/>
            <a:gd name="adj3" fmla="val 5012"/>
            <a:gd name="adj4" fmla="val 20514"/>
          </a:avLst>
        </a:prstGeom>
        <a:solidFill>
          <a:srgbClr val="92D050"/>
        </a:solidFill>
        <a:ln>
          <a:solidFill>
            <a:schemeClr val="accent3">
              <a:lumMod val="50000"/>
            </a:schemeClr>
          </a:solidFill>
        </a:ln>
        <a:effectLst>
          <a:outerShdw blurRad="149987" dist="250190" dir="8460000" algn="ctr">
            <a:srgbClr val="000000">
              <a:alpha val="28000"/>
            </a:srgb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fr-FR"/>
        </a:p>
      </xdr:txBody>
    </xdr:sp>
    <xdr:clientData/>
  </xdr:twoCellAnchor>
  <xdr:twoCellAnchor>
    <xdr:from>
      <xdr:col>17</xdr:col>
      <xdr:colOff>169337</xdr:colOff>
      <xdr:row>7</xdr:row>
      <xdr:rowOff>38104</xdr:rowOff>
    </xdr:from>
    <xdr:to>
      <xdr:col>19</xdr:col>
      <xdr:colOff>10585</xdr:colOff>
      <xdr:row>10</xdr:row>
      <xdr:rowOff>201083</xdr:rowOff>
    </xdr:to>
    <xdr:sp macro="" textlink="">
      <xdr:nvSpPr>
        <xdr:cNvPr id="56" name="Rectangle à coins arrondis 55"/>
        <xdr:cNvSpPr/>
      </xdr:nvSpPr>
      <xdr:spPr>
        <a:xfrm>
          <a:off x="10223504" y="1128187"/>
          <a:ext cx="1936748" cy="702729"/>
        </a:xfrm>
        <a:prstGeom prst="roundRect">
          <a:avLst/>
        </a:prstGeom>
        <a:solidFill>
          <a:srgbClr val="92D050"/>
        </a:solidFill>
        <a:ln>
          <a:solidFill>
            <a:schemeClr val="accent3">
              <a:lumMod val="50000"/>
            </a:schemeClr>
          </a:solidFill>
        </a:ln>
        <a:effectLst>
          <a:outerShdw blurRad="149987" dist="250190" dir="8460000" algn="ctr">
            <a:srgbClr val="000000">
              <a:alpha val="28000"/>
            </a:srgb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fr-FR" sz="1100" b="1">
              <a:solidFill>
                <a:schemeClr val="accent3">
                  <a:lumMod val="50000"/>
                </a:schemeClr>
              </a:solidFill>
            </a:rPr>
            <a:t>Ne remplir que les cases orangées, et</a:t>
          </a:r>
          <a:br>
            <a:rPr lang="fr-FR" sz="1100" b="1">
              <a:solidFill>
                <a:schemeClr val="accent3">
                  <a:lumMod val="50000"/>
                </a:schemeClr>
              </a:solidFill>
            </a:rPr>
          </a:br>
          <a:r>
            <a:rPr lang="fr-FR" sz="1100" b="1" baseline="0">
              <a:solidFill>
                <a:schemeClr val="accent3">
                  <a:lumMod val="50000"/>
                </a:schemeClr>
              </a:solidFill>
            </a:rPr>
            <a:t> simplement </a:t>
          </a:r>
          <a:r>
            <a:rPr lang="fr-FR" sz="1100" b="1">
              <a:solidFill>
                <a:schemeClr val="accent3">
                  <a:lumMod val="50000"/>
                </a:schemeClr>
              </a:solidFill>
            </a:rPr>
            <a:t>avec un "X"</a:t>
          </a:r>
        </a:p>
      </xdr:txBody>
    </xdr:sp>
    <xdr:clientData/>
  </xdr:twoCellAnchor>
  <xdr:twoCellAnchor>
    <xdr:from>
      <xdr:col>8</xdr:col>
      <xdr:colOff>1</xdr:colOff>
      <xdr:row>9</xdr:row>
      <xdr:rowOff>156635</xdr:rowOff>
    </xdr:from>
    <xdr:to>
      <xdr:col>17</xdr:col>
      <xdr:colOff>169338</xdr:colOff>
      <xdr:row>10</xdr:row>
      <xdr:rowOff>322793</xdr:rowOff>
    </xdr:to>
    <xdr:cxnSp macro="">
      <xdr:nvCxnSpPr>
        <xdr:cNvPr id="63" name="Connecteur droit avec flèche 62"/>
        <xdr:cNvCxnSpPr>
          <a:stCxn id="56" idx="1"/>
          <a:endCxn id="87" idx="6"/>
        </xdr:cNvCxnSpPr>
      </xdr:nvCxnSpPr>
      <xdr:spPr>
        <a:xfrm rot="10800000" flipV="1">
          <a:off x="4878918" y="1479552"/>
          <a:ext cx="5344587" cy="473074"/>
        </a:xfrm>
        <a:prstGeom prst="straightConnector1">
          <a:avLst/>
        </a:prstGeom>
        <a:ln w="19050">
          <a:solidFill>
            <a:schemeClr val="accent3">
              <a:lumMod val="50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230717</xdr:colOff>
      <xdr:row>9</xdr:row>
      <xdr:rowOff>156634</xdr:rowOff>
    </xdr:from>
    <xdr:to>
      <xdr:col>17</xdr:col>
      <xdr:colOff>169337</xdr:colOff>
      <xdr:row>11</xdr:row>
      <xdr:rowOff>341841</xdr:rowOff>
    </xdr:to>
    <xdr:cxnSp macro="">
      <xdr:nvCxnSpPr>
        <xdr:cNvPr id="67" name="Connecteur droit avec flèche 66"/>
        <xdr:cNvCxnSpPr>
          <a:stCxn id="56" idx="1"/>
          <a:endCxn id="89" idx="6"/>
        </xdr:cNvCxnSpPr>
      </xdr:nvCxnSpPr>
      <xdr:spPr>
        <a:xfrm rot="10800000" flipV="1">
          <a:off x="6591300" y="1479551"/>
          <a:ext cx="3632204" cy="1105957"/>
        </a:xfrm>
        <a:prstGeom prst="straightConnector1">
          <a:avLst/>
        </a:prstGeom>
        <a:ln w="19050">
          <a:solidFill>
            <a:schemeClr val="accent3">
              <a:lumMod val="50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10583</xdr:colOff>
      <xdr:row>10</xdr:row>
      <xdr:rowOff>137584</xdr:rowOff>
    </xdr:from>
    <xdr:to>
      <xdr:col>8</xdr:col>
      <xdr:colOff>0</xdr:colOff>
      <xdr:row>10</xdr:row>
      <xdr:rowOff>508001</xdr:rowOff>
    </xdr:to>
    <xdr:sp macro="" textlink="">
      <xdr:nvSpPr>
        <xdr:cNvPr id="87" name="Ellipse 86"/>
        <xdr:cNvSpPr/>
      </xdr:nvSpPr>
      <xdr:spPr>
        <a:xfrm>
          <a:off x="4794250" y="1767417"/>
          <a:ext cx="232833" cy="370417"/>
        </a:xfrm>
        <a:prstGeom prst="ellipse">
          <a:avLst/>
        </a:prstGeom>
        <a:noFill/>
        <a:ln>
          <a:solidFill>
            <a:schemeClr val="accent3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fr-FR"/>
        </a:p>
      </xdr:txBody>
    </xdr:sp>
    <xdr:clientData/>
  </xdr:twoCellAnchor>
  <xdr:twoCellAnchor>
    <xdr:from>
      <xdr:col>9</xdr:col>
      <xdr:colOff>241301</xdr:colOff>
      <xdr:row>11</xdr:row>
      <xdr:rowOff>156633</xdr:rowOff>
    </xdr:from>
    <xdr:to>
      <xdr:col>10</xdr:col>
      <xdr:colOff>230717</xdr:colOff>
      <xdr:row>11</xdr:row>
      <xdr:rowOff>527050</xdr:rowOff>
    </xdr:to>
    <xdr:sp macro="" textlink="">
      <xdr:nvSpPr>
        <xdr:cNvPr id="89" name="Ellipse 88"/>
        <xdr:cNvSpPr/>
      </xdr:nvSpPr>
      <xdr:spPr>
        <a:xfrm>
          <a:off x="6506634" y="2400300"/>
          <a:ext cx="232833" cy="370417"/>
        </a:xfrm>
        <a:prstGeom prst="ellipse">
          <a:avLst/>
        </a:prstGeom>
        <a:noFill/>
        <a:ln>
          <a:solidFill>
            <a:schemeClr val="accent3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fr-FR"/>
        </a:p>
      </xdr:txBody>
    </xdr:sp>
    <xdr:clientData/>
  </xdr:twoCellAnchor>
  <xdr:twoCellAnchor>
    <xdr:from>
      <xdr:col>14</xdr:col>
      <xdr:colOff>21167</xdr:colOff>
      <xdr:row>14</xdr:row>
      <xdr:rowOff>455080</xdr:rowOff>
    </xdr:from>
    <xdr:to>
      <xdr:col>15</xdr:col>
      <xdr:colOff>211667</xdr:colOff>
      <xdr:row>14</xdr:row>
      <xdr:rowOff>627799</xdr:rowOff>
    </xdr:to>
    <xdr:sp macro="" textlink="">
      <xdr:nvSpPr>
        <xdr:cNvPr id="92" name="Double flèche horizontale 91"/>
        <xdr:cNvSpPr/>
      </xdr:nvSpPr>
      <xdr:spPr>
        <a:xfrm>
          <a:off x="8498417" y="4540247"/>
          <a:ext cx="1428750" cy="172719"/>
        </a:xfrm>
        <a:prstGeom prst="leftRightArrow">
          <a:avLst/>
        </a:prstGeom>
        <a:noFill/>
        <a:ln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fr-FR"/>
        </a:p>
      </xdr:txBody>
    </xdr:sp>
    <xdr:clientData/>
  </xdr:twoCellAnchor>
  <xdr:twoCellAnchor>
    <xdr:from>
      <xdr:col>15</xdr:col>
      <xdr:colOff>243416</xdr:colOff>
      <xdr:row>14</xdr:row>
      <xdr:rowOff>338666</xdr:rowOff>
    </xdr:from>
    <xdr:to>
      <xdr:col>16</xdr:col>
      <xdr:colOff>232833</xdr:colOff>
      <xdr:row>14</xdr:row>
      <xdr:rowOff>687916</xdr:rowOff>
    </xdr:to>
    <xdr:sp macro="" textlink="">
      <xdr:nvSpPr>
        <xdr:cNvPr id="108" name="Ellipse 107"/>
        <xdr:cNvSpPr/>
      </xdr:nvSpPr>
      <xdr:spPr>
        <a:xfrm>
          <a:off x="9958916" y="4423833"/>
          <a:ext cx="232834" cy="349250"/>
        </a:xfrm>
        <a:prstGeom prst="ellipse">
          <a:avLst/>
        </a:prstGeom>
        <a:noFill/>
        <a:ln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fr-FR"/>
        </a:p>
      </xdr:txBody>
    </xdr:sp>
    <xdr:clientData/>
  </xdr:twoCellAnchor>
  <xdr:twoCellAnchor>
    <xdr:from>
      <xdr:col>13</xdr:col>
      <xdr:colOff>14817</xdr:colOff>
      <xdr:row>14</xdr:row>
      <xdr:rowOff>364067</xdr:rowOff>
    </xdr:from>
    <xdr:to>
      <xdr:col>14</xdr:col>
      <xdr:colOff>4234</xdr:colOff>
      <xdr:row>14</xdr:row>
      <xdr:rowOff>713317</xdr:rowOff>
    </xdr:to>
    <xdr:sp macro="" textlink="">
      <xdr:nvSpPr>
        <xdr:cNvPr id="109" name="Ellipse 108"/>
        <xdr:cNvSpPr/>
      </xdr:nvSpPr>
      <xdr:spPr>
        <a:xfrm>
          <a:off x="8248650" y="4449234"/>
          <a:ext cx="232834" cy="349250"/>
        </a:xfrm>
        <a:prstGeom prst="ellipse">
          <a:avLst/>
        </a:prstGeom>
        <a:noFill/>
        <a:ln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fr-FR"/>
        </a:p>
      </xdr:txBody>
    </xdr:sp>
    <xdr:clientData/>
  </xdr:twoCellAnchor>
  <xdr:twoCellAnchor>
    <xdr:from>
      <xdr:col>13</xdr:col>
      <xdr:colOff>200853</xdr:colOff>
      <xdr:row>9</xdr:row>
      <xdr:rowOff>156635</xdr:rowOff>
    </xdr:from>
    <xdr:to>
      <xdr:col>17</xdr:col>
      <xdr:colOff>169337</xdr:colOff>
      <xdr:row>12</xdr:row>
      <xdr:rowOff>204530</xdr:rowOff>
    </xdr:to>
    <xdr:cxnSp macro="">
      <xdr:nvCxnSpPr>
        <xdr:cNvPr id="115" name="Connecteur droit avec flèche 114"/>
        <xdr:cNvCxnSpPr>
          <a:stCxn id="56" idx="1"/>
          <a:endCxn id="117" idx="7"/>
        </xdr:cNvCxnSpPr>
      </xdr:nvCxnSpPr>
      <xdr:spPr>
        <a:xfrm rot="10800000" flipV="1">
          <a:off x="8286520" y="1479552"/>
          <a:ext cx="1936984" cy="1582478"/>
        </a:xfrm>
        <a:prstGeom prst="straightConnector1">
          <a:avLst/>
        </a:prstGeom>
        <a:ln w="19050">
          <a:solidFill>
            <a:schemeClr val="accent3">
              <a:lumMod val="50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2118</xdr:colOff>
      <xdr:row>12</xdr:row>
      <xdr:rowOff>150284</xdr:rowOff>
    </xdr:from>
    <xdr:to>
      <xdr:col>13</xdr:col>
      <xdr:colOff>234951</xdr:colOff>
      <xdr:row>12</xdr:row>
      <xdr:rowOff>520701</xdr:rowOff>
    </xdr:to>
    <xdr:sp macro="" textlink="">
      <xdr:nvSpPr>
        <xdr:cNvPr id="117" name="Ellipse 116"/>
        <xdr:cNvSpPr/>
      </xdr:nvSpPr>
      <xdr:spPr>
        <a:xfrm>
          <a:off x="8235951" y="3007784"/>
          <a:ext cx="232833" cy="370417"/>
        </a:xfrm>
        <a:prstGeom prst="ellipse">
          <a:avLst/>
        </a:prstGeom>
        <a:noFill/>
        <a:ln>
          <a:solidFill>
            <a:schemeClr val="accent3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fr-FR"/>
        </a:p>
      </xdr:txBody>
    </xdr:sp>
    <xdr:clientData/>
  </xdr:twoCellAnchor>
  <xdr:twoCellAnchor>
    <xdr:from>
      <xdr:col>17</xdr:col>
      <xdr:colOff>1015999</xdr:colOff>
      <xdr:row>10</xdr:row>
      <xdr:rowOff>232826</xdr:rowOff>
    </xdr:from>
    <xdr:to>
      <xdr:col>17</xdr:col>
      <xdr:colOff>1248834</xdr:colOff>
      <xdr:row>10</xdr:row>
      <xdr:rowOff>518575</xdr:rowOff>
    </xdr:to>
    <xdr:sp macro="" textlink="">
      <xdr:nvSpPr>
        <xdr:cNvPr id="124" name="Flèche vers le bas 123"/>
        <xdr:cNvSpPr/>
      </xdr:nvSpPr>
      <xdr:spPr>
        <a:xfrm>
          <a:off x="11070166" y="1862659"/>
          <a:ext cx="232835" cy="285749"/>
        </a:xfrm>
        <a:prstGeom prst="downArrow">
          <a:avLst>
            <a:gd name="adj1" fmla="val 65385"/>
            <a:gd name="adj2" fmla="val 50000"/>
          </a:avLst>
        </a:prstGeom>
        <a:solidFill>
          <a:srgbClr val="92D050"/>
        </a:solidFill>
        <a:ln>
          <a:solidFill>
            <a:schemeClr val="accent3">
              <a:lumMod val="50000"/>
            </a:schemeClr>
          </a:solidFill>
        </a:ln>
        <a:effectLst>
          <a:outerShdw blurRad="149987" dist="250190" dir="8460000" algn="ctr">
            <a:srgbClr val="000000">
              <a:alpha val="28000"/>
            </a:srgb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fr-FR"/>
        </a:p>
      </xdr:txBody>
    </xdr:sp>
    <xdr:clientData/>
  </xdr:twoCellAnchor>
  <xdr:twoCellAnchor>
    <xdr:from>
      <xdr:col>12</xdr:col>
      <xdr:colOff>74083</xdr:colOff>
      <xdr:row>19</xdr:row>
      <xdr:rowOff>180672</xdr:rowOff>
    </xdr:from>
    <xdr:to>
      <xdr:col>13</xdr:col>
      <xdr:colOff>222250</xdr:colOff>
      <xdr:row>24</xdr:row>
      <xdr:rowOff>11338</xdr:rowOff>
    </xdr:to>
    <xdr:sp macro="" textlink="">
      <xdr:nvSpPr>
        <xdr:cNvPr id="125" name="Flèche courbée vers la gauche 124"/>
        <xdr:cNvSpPr/>
      </xdr:nvSpPr>
      <xdr:spPr>
        <a:xfrm>
          <a:off x="7925404" y="6140601"/>
          <a:ext cx="393096" cy="796773"/>
        </a:xfrm>
        <a:prstGeom prst="curvedLeftArrow">
          <a:avLst/>
        </a:prstGeom>
        <a:solidFill>
          <a:srgbClr val="92D050"/>
        </a:solidFill>
        <a:ln>
          <a:solidFill>
            <a:schemeClr val="accent3">
              <a:lumMod val="50000"/>
            </a:schemeClr>
          </a:solidFill>
        </a:ln>
        <a:effectLst>
          <a:outerShdw blurRad="149987" dist="250190" dir="8460000" algn="ctr">
            <a:srgbClr val="000000">
              <a:alpha val="28000"/>
            </a:srgb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fr-FR"/>
        </a:p>
      </xdr:txBody>
    </xdr:sp>
    <xdr:clientData/>
  </xdr:twoCellAnchor>
  <xdr:twoCellAnchor>
    <xdr:from>
      <xdr:col>17</xdr:col>
      <xdr:colOff>433918</xdr:colOff>
      <xdr:row>10</xdr:row>
      <xdr:rowOff>539754</xdr:rowOff>
    </xdr:from>
    <xdr:to>
      <xdr:col>18</xdr:col>
      <xdr:colOff>508002</xdr:colOff>
      <xdr:row>12</xdr:row>
      <xdr:rowOff>254001</xdr:rowOff>
    </xdr:to>
    <xdr:sp macro="" textlink="">
      <xdr:nvSpPr>
        <xdr:cNvPr id="126" name="Rectangle à coins arrondis 125"/>
        <xdr:cNvSpPr/>
      </xdr:nvSpPr>
      <xdr:spPr>
        <a:xfrm>
          <a:off x="10488085" y="2169587"/>
          <a:ext cx="1407584" cy="941914"/>
        </a:xfrm>
        <a:prstGeom prst="roundRect">
          <a:avLst/>
        </a:prstGeom>
        <a:solidFill>
          <a:srgbClr val="92D050"/>
        </a:solidFill>
        <a:ln>
          <a:solidFill>
            <a:schemeClr val="accent3">
              <a:lumMod val="50000"/>
            </a:schemeClr>
          </a:solidFill>
        </a:ln>
        <a:effectLst>
          <a:outerShdw blurRad="149987" dist="250190" dir="8460000" algn="ctr">
            <a:srgbClr val="000000">
              <a:alpha val="28000"/>
            </a:srgb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fr-FR" sz="1100" b="1">
              <a:solidFill>
                <a:schemeClr val="accent3">
                  <a:lumMod val="50000"/>
                </a:schemeClr>
              </a:solidFill>
            </a:rPr>
            <a:t>Le report se fait</a:t>
          </a:r>
          <a:r>
            <a:rPr lang="fr-FR" sz="1100" b="1" baseline="0">
              <a:solidFill>
                <a:schemeClr val="accent3">
                  <a:lumMod val="50000"/>
                </a:schemeClr>
              </a:solidFill>
            </a:rPr>
            <a:t> automatiquement,</a:t>
          </a:r>
        </a:p>
        <a:p>
          <a:pPr algn="ctr"/>
          <a:r>
            <a:rPr lang="fr-FR" sz="1100" b="1" baseline="0">
              <a:solidFill>
                <a:schemeClr val="accent3">
                  <a:lumMod val="50000"/>
                </a:schemeClr>
              </a:solidFill>
            </a:rPr>
            <a:t>d'abord par ligne puis...  </a:t>
          </a:r>
          <a:endParaRPr lang="fr-FR" sz="1100" b="1">
            <a:solidFill>
              <a:schemeClr val="accent3">
                <a:lumMod val="50000"/>
              </a:schemeClr>
            </a:solidFill>
          </a:endParaRPr>
        </a:p>
      </xdr:txBody>
    </xdr:sp>
    <xdr:clientData/>
  </xdr:twoCellAnchor>
  <xdr:twoCellAnchor>
    <xdr:from>
      <xdr:col>17</xdr:col>
      <xdr:colOff>131004</xdr:colOff>
      <xdr:row>10</xdr:row>
      <xdr:rowOff>481273</xdr:rowOff>
    </xdr:from>
    <xdr:to>
      <xdr:col>17</xdr:col>
      <xdr:colOff>433919</xdr:colOff>
      <xdr:row>11</xdr:row>
      <xdr:rowOff>396878</xdr:rowOff>
    </xdr:to>
    <xdr:cxnSp macro="">
      <xdr:nvCxnSpPr>
        <xdr:cNvPr id="128" name="Connecteur droit avec flèche 127"/>
        <xdr:cNvCxnSpPr>
          <a:stCxn id="126" idx="1"/>
          <a:endCxn id="129" idx="5"/>
        </xdr:cNvCxnSpPr>
      </xdr:nvCxnSpPr>
      <xdr:spPr>
        <a:xfrm rot="10800000">
          <a:off x="10185171" y="2111106"/>
          <a:ext cx="302915" cy="529439"/>
        </a:xfrm>
        <a:prstGeom prst="straightConnector1">
          <a:avLst/>
        </a:prstGeom>
        <a:ln w="19050">
          <a:solidFill>
            <a:schemeClr val="accent3">
              <a:lumMod val="50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175684</xdr:colOff>
      <xdr:row>10</xdr:row>
      <xdr:rowOff>165101</xdr:rowOff>
    </xdr:from>
    <xdr:to>
      <xdr:col>17</xdr:col>
      <xdr:colOff>165101</xdr:colOff>
      <xdr:row>10</xdr:row>
      <xdr:rowOff>535518</xdr:rowOff>
    </xdr:to>
    <xdr:sp macro="" textlink="">
      <xdr:nvSpPr>
        <xdr:cNvPr id="129" name="Ellipse 128"/>
        <xdr:cNvSpPr/>
      </xdr:nvSpPr>
      <xdr:spPr>
        <a:xfrm>
          <a:off x="10134601" y="1794934"/>
          <a:ext cx="232833" cy="370417"/>
        </a:xfrm>
        <a:prstGeom prst="ellipse">
          <a:avLst/>
        </a:prstGeom>
        <a:noFill/>
        <a:ln>
          <a:solidFill>
            <a:schemeClr val="accent3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fr-FR"/>
        </a:p>
      </xdr:txBody>
    </xdr:sp>
    <xdr:clientData/>
  </xdr:twoCellAnchor>
  <xdr:twoCellAnchor>
    <xdr:from>
      <xdr:col>16</xdr:col>
      <xdr:colOff>190501</xdr:colOff>
      <xdr:row>11</xdr:row>
      <xdr:rowOff>127001</xdr:rowOff>
    </xdr:from>
    <xdr:to>
      <xdr:col>17</xdr:col>
      <xdr:colOff>179918</xdr:colOff>
      <xdr:row>11</xdr:row>
      <xdr:rowOff>497418</xdr:rowOff>
    </xdr:to>
    <xdr:sp macro="" textlink="">
      <xdr:nvSpPr>
        <xdr:cNvPr id="131" name="Ellipse 130"/>
        <xdr:cNvSpPr/>
      </xdr:nvSpPr>
      <xdr:spPr>
        <a:xfrm>
          <a:off x="10149418" y="2370668"/>
          <a:ext cx="232833" cy="370417"/>
        </a:xfrm>
        <a:prstGeom prst="ellipse">
          <a:avLst/>
        </a:prstGeom>
        <a:noFill/>
        <a:ln>
          <a:solidFill>
            <a:schemeClr val="accent3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fr-FR"/>
        </a:p>
      </xdr:txBody>
    </xdr:sp>
    <xdr:clientData/>
  </xdr:twoCellAnchor>
  <xdr:twoCellAnchor>
    <xdr:from>
      <xdr:col>16</xdr:col>
      <xdr:colOff>194734</xdr:colOff>
      <xdr:row>12</xdr:row>
      <xdr:rowOff>120650</xdr:rowOff>
    </xdr:from>
    <xdr:to>
      <xdr:col>17</xdr:col>
      <xdr:colOff>184151</xdr:colOff>
      <xdr:row>12</xdr:row>
      <xdr:rowOff>491067</xdr:rowOff>
    </xdr:to>
    <xdr:sp macro="" textlink="">
      <xdr:nvSpPr>
        <xdr:cNvPr id="132" name="Ellipse 131"/>
        <xdr:cNvSpPr/>
      </xdr:nvSpPr>
      <xdr:spPr>
        <a:xfrm>
          <a:off x="10153651" y="2978150"/>
          <a:ext cx="232833" cy="370417"/>
        </a:xfrm>
        <a:prstGeom prst="ellipse">
          <a:avLst/>
        </a:prstGeom>
        <a:noFill/>
        <a:ln>
          <a:solidFill>
            <a:schemeClr val="accent3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fr-FR"/>
        </a:p>
      </xdr:txBody>
    </xdr:sp>
    <xdr:clientData/>
  </xdr:twoCellAnchor>
  <xdr:twoCellAnchor>
    <xdr:from>
      <xdr:col>17</xdr:col>
      <xdr:colOff>179918</xdr:colOff>
      <xdr:row>11</xdr:row>
      <xdr:rowOff>312211</xdr:rowOff>
    </xdr:from>
    <xdr:to>
      <xdr:col>17</xdr:col>
      <xdr:colOff>433918</xdr:colOff>
      <xdr:row>11</xdr:row>
      <xdr:rowOff>396878</xdr:rowOff>
    </xdr:to>
    <xdr:cxnSp macro="">
      <xdr:nvCxnSpPr>
        <xdr:cNvPr id="133" name="Connecteur droit avec flèche 132"/>
        <xdr:cNvCxnSpPr>
          <a:stCxn id="126" idx="1"/>
          <a:endCxn id="131" idx="6"/>
        </xdr:cNvCxnSpPr>
      </xdr:nvCxnSpPr>
      <xdr:spPr>
        <a:xfrm rot="10800000">
          <a:off x="10234085" y="2555878"/>
          <a:ext cx="254000" cy="84667"/>
        </a:xfrm>
        <a:prstGeom prst="straightConnector1">
          <a:avLst/>
        </a:prstGeom>
        <a:ln w="19050">
          <a:solidFill>
            <a:schemeClr val="accent3">
              <a:lumMod val="50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150054</xdr:colOff>
      <xdr:row>11</xdr:row>
      <xdr:rowOff>396877</xdr:rowOff>
    </xdr:from>
    <xdr:to>
      <xdr:col>17</xdr:col>
      <xdr:colOff>433919</xdr:colOff>
      <xdr:row>12</xdr:row>
      <xdr:rowOff>174896</xdr:rowOff>
    </xdr:to>
    <xdr:cxnSp macro="">
      <xdr:nvCxnSpPr>
        <xdr:cNvPr id="134" name="Connecteur droit avec flèche 133"/>
        <xdr:cNvCxnSpPr>
          <a:stCxn id="126" idx="1"/>
          <a:endCxn id="132" idx="7"/>
        </xdr:cNvCxnSpPr>
      </xdr:nvCxnSpPr>
      <xdr:spPr>
        <a:xfrm rot="10800000" flipV="1">
          <a:off x="10204221" y="2640544"/>
          <a:ext cx="283865" cy="391852"/>
        </a:xfrm>
        <a:prstGeom prst="straightConnector1">
          <a:avLst/>
        </a:prstGeom>
        <a:ln w="19050">
          <a:solidFill>
            <a:schemeClr val="accent3">
              <a:lumMod val="50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21167</xdr:colOff>
      <xdr:row>14</xdr:row>
      <xdr:rowOff>381000</xdr:rowOff>
    </xdr:from>
    <xdr:to>
      <xdr:col>20</xdr:col>
      <xdr:colOff>81643</xdr:colOff>
      <xdr:row>14</xdr:row>
      <xdr:rowOff>680357</xdr:rowOff>
    </xdr:to>
    <xdr:sp macro="" textlink="">
      <xdr:nvSpPr>
        <xdr:cNvPr id="142" name="ZoneTexte 141"/>
        <xdr:cNvSpPr txBox="1"/>
      </xdr:nvSpPr>
      <xdr:spPr>
        <a:xfrm>
          <a:off x="10090453" y="4449536"/>
          <a:ext cx="2917976" cy="299357"/>
        </a:xfrm>
        <a:prstGeom prst="rect">
          <a:avLst/>
        </a:prstGeom>
        <a:solidFill>
          <a:sysClr val="window" lastClr="FFFFFF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fr-FR" sz="1100" b="1">
              <a:solidFill>
                <a:srgbClr val="C00000"/>
              </a:solidFill>
            </a:rPr>
            <a:t>Attention</a:t>
          </a:r>
          <a:r>
            <a:rPr lang="fr-FR" sz="1100" b="1" baseline="0">
              <a:solidFill>
                <a:srgbClr val="C00000"/>
              </a:solidFill>
            </a:rPr>
            <a:t> vous avez coché deux cases</a:t>
          </a:r>
          <a:endParaRPr lang="fr-FR" sz="1100" b="1">
            <a:solidFill>
              <a:srgbClr val="C00000"/>
            </a:solidFill>
          </a:endParaRPr>
        </a:p>
      </xdr:txBody>
    </xdr:sp>
    <xdr:clientData/>
  </xdr:twoCellAnchor>
  <xdr:twoCellAnchor>
    <xdr:from>
      <xdr:col>8</xdr:col>
      <xdr:colOff>635000</xdr:colOff>
      <xdr:row>15</xdr:row>
      <xdr:rowOff>63499</xdr:rowOff>
    </xdr:from>
    <xdr:to>
      <xdr:col>10</xdr:col>
      <xdr:colOff>222251</xdr:colOff>
      <xdr:row>16</xdr:row>
      <xdr:rowOff>148166</xdr:rowOff>
    </xdr:to>
    <xdr:sp macro="" textlink="">
      <xdr:nvSpPr>
        <xdr:cNvPr id="164" name="Rectangle à coins arrondis 163"/>
        <xdr:cNvSpPr/>
      </xdr:nvSpPr>
      <xdr:spPr>
        <a:xfrm>
          <a:off x="5662083" y="5228166"/>
          <a:ext cx="1068918" cy="275167"/>
        </a:xfrm>
        <a:prstGeom prst="roundRect">
          <a:avLst/>
        </a:prstGeom>
        <a:solidFill>
          <a:srgbClr val="92D050"/>
        </a:solidFill>
        <a:ln>
          <a:solidFill>
            <a:schemeClr val="accent3">
              <a:lumMod val="50000"/>
            </a:schemeClr>
          </a:solidFill>
        </a:ln>
        <a:effectLst>
          <a:outerShdw blurRad="149987" dist="250190" dir="8460000" algn="ctr">
            <a:srgbClr val="000000">
              <a:alpha val="28000"/>
            </a:srgb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fr-FR" sz="1100" b="1" baseline="0">
              <a:solidFill>
                <a:schemeClr val="accent3">
                  <a:lumMod val="50000"/>
                </a:schemeClr>
              </a:solidFill>
            </a:rPr>
            <a:t>...par principe</a:t>
          </a:r>
        </a:p>
      </xdr:txBody>
    </xdr:sp>
    <xdr:clientData/>
  </xdr:twoCellAnchor>
  <xdr:twoCellAnchor>
    <xdr:from>
      <xdr:col>8</xdr:col>
      <xdr:colOff>1068915</xdr:colOff>
      <xdr:row>16</xdr:row>
      <xdr:rowOff>169333</xdr:rowOff>
    </xdr:from>
    <xdr:to>
      <xdr:col>9</xdr:col>
      <xdr:colOff>52915</xdr:colOff>
      <xdr:row>18</xdr:row>
      <xdr:rowOff>21166</xdr:rowOff>
    </xdr:to>
    <xdr:sp macro="" textlink="">
      <xdr:nvSpPr>
        <xdr:cNvPr id="165" name="Flèche vers le bas 164"/>
        <xdr:cNvSpPr/>
      </xdr:nvSpPr>
      <xdr:spPr>
        <a:xfrm>
          <a:off x="6095998" y="5524500"/>
          <a:ext cx="222250" cy="232833"/>
        </a:xfrm>
        <a:prstGeom prst="downArrow">
          <a:avLst/>
        </a:prstGeom>
        <a:solidFill>
          <a:srgbClr val="92D050"/>
        </a:solidFill>
        <a:ln>
          <a:solidFill>
            <a:schemeClr val="accent3">
              <a:lumMod val="50000"/>
            </a:schemeClr>
          </a:solidFill>
        </a:ln>
        <a:effectLst>
          <a:outerShdw blurRad="149987" dist="250190" dir="8460000" algn="ctr">
            <a:srgbClr val="000000">
              <a:alpha val="28000"/>
            </a:srgb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fr-FR"/>
        </a:p>
      </xdr:txBody>
    </xdr:sp>
    <xdr:clientData/>
  </xdr:twoCellAnchor>
  <xdr:twoCellAnchor>
    <xdr:from>
      <xdr:col>14</xdr:col>
      <xdr:colOff>25401</xdr:colOff>
      <xdr:row>19</xdr:row>
      <xdr:rowOff>123218</xdr:rowOff>
    </xdr:from>
    <xdr:to>
      <xdr:col>17</xdr:col>
      <xdr:colOff>1253068</xdr:colOff>
      <xdr:row>24</xdr:row>
      <xdr:rowOff>68791</xdr:rowOff>
    </xdr:to>
    <xdr:sp macro="" textlink="">
      <xdr:nvSpPr>
        <xdr:cNvPr id="166" name="Rectangle à coins arrondis 165"/>
        <xdr:cNvSpPr/>
      </xdr:nvSpPr>
      <xdr:spPr>
        <a:xfrm>
          <a:off x="8366580" y="6083147"/>
          <a:ext cx="2955774" cy="911680"/>
        </a:xfrm>
        <a:prstGeom prst="roundRect">
          <a:avLst/>
        </a:prstGeom>
        <a:solidFill>
          <a:srgbClr val="92D050"/>
        </a:solidFill>
        <a:ln>
          <a:solidFill>
            <a:schemeClr val="accent3">
              <a:lumMod val="50000"/>
            </a:schemeClr>
          </a:solidFill>
        </a:ln>
        <a:effectLst>
          <a:outerShdw blurRad="149987" dist="250190" dir="8460000" algn="ctr">
            <a:srgbClr val="000000">
              <a:alpha val="28000"/>
            </a:srgb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fr-FR" sz="1100" b="1" baseline="0">
              <a:solidFill>
                <a:schemeClr val="accent3">
                  <a:lumMod val="50000"/>
                </a:schemeClr>
              </a:solidFill>
            </a:rPr>
            <a:t>Si vous obtenez un niveau de points suffisant, le résultat change de couleur.</a:t>
          </a:r>
        </a:p>
        <a:p>
          <a:pPr algn="ctr"/>
          <a:r>
            <a:rPr lang="fr-FR" sz="1100" b="1" baseline="0">
              <a:solidFill>
                <a:schemeClr val="accent3">
                  <a:lumMod val="50000"/>
                </a:schemeClr>
              </a:solidFill>
            </a:rPr>
            <a:t>Première indication de votre "niveau" d'engagement vers un postionnement écotouristique</a:t>
          </a:r>
        </a:p>
        <a:p>
          <a:pPr algn="ctr"/>
          <a:endParaRPr lang="fr-FR" sz="1100" b="1" baseline="0">
            <a:solidFill>
              <a:schemeClr val="accent3">
                <a:lumMod val="50000"/>
              </a:schemeClr>
            </a:solidFill>
          </a:endParaRPr>
        </a:p>
      </xdr:txBody>
    </xdr:sp>
    <xdr:clientData/>
  </xdr:twoCellAnchor>
  <xdr:twoCellAnchor>
    <xdr:from>
      <xdr:col>11</xdr:col>
      <xdr:colOff>1057275</xdr:colOff>
      <xdr:row>13</xdr:row>
      <xdr:rowOff>295275</xdr:rowOff>
    </xdr:from>
    <xdr:to>
      <xdr:col>17</xdr:col>
      <xdr:colOff>990600</xdr:colOff>
      <xdr:row>14</xdr:row>
      <xdr:rowOff>457200</xdr:rowOff>
    </xdr:to>
    <xdr:grpSp>
      <xdr:nvGrpSpPr>
        <xdr:cNvPr id="2073" name="Groupe 97"/>
        <xdr:cNvGrpSpPr>
          <a:grpSpLocks/>
        </xdr:cNvGrpSpPr>
      </xdr:nvGrpSpPr>
      <xdr:grpSpPr bwMode="auto">
        <a:xfrm>
          <a:off x="7670346" y="3751489"/>
          <a:ext cx="3389540" cy="774247"/>
          <a:chOff x="7953093" y="1726002"/>
          <a:chExt cx="3383698" cy="778051"/>
        </a:xfrm>
      </xdr:grpSpPr>
      <xdr:sp macro="" textlink="">
        <xdr:nvSpPr>
          <xdr:cNvPr id="95" name="Rectangle à coins arrondis 94"/>
          <xdr:cNvSpPr/>
        </xdr:nvSpPr>
        <xdr:spPr>
          <a:xfrm>
            <a:off x="7953093" y="1735608"/>
            <a:ext cx="2827736" cy="624362"/>
          </a:xfrm>
          <a:prstGeom prst="roundRect">
            <a:avLst/>
          </a:prstGeom>
          <a:solidFill>
            <a:srgbClr val="FF9999"/>
          </a:solidFill>
          <a:ln>
            <a:solidFill>
              <a:srgbClr val="C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endParaRPr lang="fr-FR"/>
          </a:p>
        </xdr:txBody>
      </xdr:sp>
      <xdr:pic>
        <xdr:nvPicPr>
          <xdr:cNvPr id="2079" name="Picture 19" descr="C:\Documents and Settings\mathieu.maisonnasse\Mes documents\Mes images\Bibliothèque multimédia Microsoft\j0433883.png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8001868" y="1810668"/>
            <a:ext cx="399321" cy="39701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sp macro="" textlink="">
        <xdr:nvSpPr>
          <xdr:cNvPr id="96" name="ZoneTexte 95"/>
          <xdr:cNvSpPr txBox="1"/>
        </xdr:nvSpPr>
        <xdr:spPr>
          <a:xfrm>
            <a:off x="8413199" y="1726002"/>
            <a:ext cx="2386801" cy="65317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fr-FR" sz="1100">
                <a:solidFill>
                  <a:srgbClr val="C00000"/>
                </a:solidFill>
              </a:rPr>
              <a:t>Si</a:t>
            </a:r>
            <a:r>
              <a:rPr lang="fr-FR" sz="1100" baseline="0">
                <a:solidFill>
                  <a:srgbClr val="C00000"/>
                </a:solidFill>
              </a:rPr>
              <a:t> vous cochez deux cases de la même ligne, le message suivant s'affiche. </a:t>
            </a:r>
            <a:br>
              <a:rPr lang="fr-FR" sz="1100" baseline="0">
                <a:solidFill>
                  <a:srgbClr val="C00000"/>
                </a:solidFill>
              </a:rPr>
            </a:br>
            <a:r>
              <a:rPr lang="fr-FR" sz="1100" baseline="0">
                <a:solidFill>
                  <a:srgbClr val="C00000"/>
                </a:solidFill>
              </a:rPr>
              <a:t>Ne ne </a:t>
            </a:r>
            <a:r>
              <a:rPr lang="fr-FR" sz="1100" b="1" u="sng" baseline="0">
                <a:solidFill>
                  <a:srgbClr val="C00000"/>
                </a:solidFill>
              </a:rPr>
              <a:t>cocher qu'une case</a:t>
            </a:r>
            <a:r>
              <a:rPr lang="fr-FR" sz="1100" baseline="0">
                <a:solidFill>
                  <a:srgbClr val="C00000"/>
                </a:solidFill>
              </a:rPr>
              <a:t>.</a:t>
            </a:r>
            <a:endParaRPr lang="fr-FR" sz="1100">
              <a:solidFill>
                <a:srgbClr val="C00000"/>
              </a:solidFill>
            </a:endParaRPr>
          </a:p>
        </xdr:txBody>
      </xdr:sp>
      <xdr:sp macro="" textlink="">
        <xdr:nvSpPr>
          <xdr:cNvPr id="97" name="Virage 96"/>
          <xdr:cNvSpPr/>
        </xdr:nvSpPr>
        <xdr:spPr>
          <a:xfrm rot="5400000">
            <a:off x="10670104" y="1837367"/>
            <a:ext cx="470673" cy="862699"/>
          </a:xfrm>
          <a:prstGeom prst="bentArrow">
            <a:avLst>
              <a:gd name="adj1" fmla="val 5444"/>
              <a:gd name="adj2" fmla="val 7164"/>
              <a:gd name="adj3" fmla="val 14788"/>
              <a:gd name="adj4" fmla="val 39622"/>
            </a:avLst>
          </a:prstGeom>
          <a:solidFill>
            <a:srgbClr val="FF9999"/>
          </a:solidFill>
          <a:ln>
            <a:solidFill>
              <a:srgbClr val="C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endParaRPr lang="fr-FR"/>
          </a:p>
        </xdr:txBody>
      </xdr:sp>
    </xdr:grpSp>
    <xdr:clientData/>
  </xdr:twoCellAnchor>
  <xdr:twoCellAnchor>
    <xdr:from>
      <xdr:col>15</xdr:col>
      <xdr:colOff>232836</xdr:colOff>
      <xdr:row>3</xdr:row>
      <xdr:rowOff>42334</xdr:rowOff>
    </xdr:from>
    <xdr:to>
      <xdr:col>17</xdr:col>
      <xdr:colOff>518586</xdr:colOff>
      <xdr:row>4</xdr:row>
      <xdr:rowOff>105834</xdr:rowOff>
    </xdr:to>
    <xdr:sp macro="" textlink="">
      <xdr:nvSpPr>
        <xdr:cNvPr id="32" name="Flèche droite rayée 31"/>
        <xdr:cNvSpPr/>
      </xdr:nvSpPr>
      <xdr:spPr>
        <a:xfrm>
          <a:off x="9800169" y="518584"/>
          <a:ext cx="772584" cy="254000"/>
        </a:xfrm>
        <a:prstGeom prst="stripedRightArrow">
          <a:avLst/>
        </a:prstGeom>
        <a:gradFill flip="none" rotWithShape="1">
          <a:gsLst>
            <a:gs pos="33000">
              <a:srgbClr val="92D050"/>
            </a:gs>
            <a:gs pos="67000">
              <a:srgbClr val="FF9999"/>
            </a:gs>
          </a:gsLst>
          <a:lin ang="10800000" scaled="1"/>
          <a:tileRect/>
        </a:gradFill>
        <a:ln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fr-FR"/>
        </a:p>
      </xdr:txBody>
    </xdr:sp>
    <xdr:clientData/>
  </xdr:twoCellAnchor>
  <xdr:twoCellAnchor>
    <xdr:from>
      <xdr:col>17</xdr:col>
      <xdr:colOff>560918</xdr:colOff>
      <xdr:row>0</xdr:row>
      <xdr:rowOff>74083</xdr:rowOff>
    </xdr:from>
    <xdr:to>
      <xdr:col>19</xdr:col>
      <xdr:colOff>751417</xdr:colOff>
      <xdr:row>7</xdr:row>
      <xdr:rowOff>10583</xdr:rowOff>
    </xdr:to>
    <xdr:sp macro="" textlink="">
      <xdr:nvSpPr>
        <xdr:cNvPr id="33" name="Rectangle à coins arrondis 32"/>
        <xdr:cNvSpPr/>
      </xdr:nvSpPr>
      <xdr:spPr>
        <a:xfrm>
          <a:off x="10615085" y="74083"/>
          <a:ext cx="2285999" cy="1026583"/>
        </a:xfrm>
        <a:prstGeom prst="roundRect">
          <a:avLst>
            <a:gd name="adj" fmla="val 8527"/>
          </a:avLst>
        </a:prstGeom>
        <a:solidFill>
          <a:sysClr val="window" lastClr="FFFFFF"/>
        </a:solidFill>
        <a:ln>
          <a:solidFill>
            <a:schemeClr val="accent3">
              <a:lumMod val="50000"/>
            </a:schemeClr>
          </a:solidFill>
        </a:ln>
        <a:effectLst>
          <a:outerShdw blurRad="149987" dist="250190" dir="8460000" algn="ctr">
            <a:srgbClr val="000000">
              <a:alpha val="28000"/>
            </a:srgb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fr-FR" sz="1100" b="1" u="sng">
              <a:solidFill>
                <a:schemeClr val="accent3">
                  <a:lumMod val="50000"/>
                </a:schemeClr>
              </a:solidFill>
            </a:rPr>
            <a:t>Texte informatif automatique.</a:t>
          </a:r>
          <a:r>
            <a:rPr lang="fr-FR" sz="1100" b="1">
              <a:solidFill>
                <a:schemeClr val="accent3">
                  <a:lumMod val="50000"/>
                </a:schemeClr>
              </a:solidFill>
            </a:rPr>
            <a:t> </a:t>
          </a:r>
          <a:endParaRPr lang="fr-FR" sz="1100" b="1" baseline="0">
            <a:solidFill>
              <a:schemeClr val="accent3">
                <a:lumMod val="50000"/>
              </a:schemeClr>
            </a:solidFill>
          </a:endParaRPr>
        </a:p>
        <a:p>
          <a:pPr algn="l"/>
          <a:r>
            <a:rPr lang="fr-FR" sz="1050" b="1" baseline="0">
              <a:solidFill>
                <a:srgbClr val="FF0000"/>
              </a:solidFill>
            </a:rPr>
            <a:t>- Rouge si vous n'avez pas répondu à toutes les questions</a:t>
          </a:r>
          <a:r>
            <a:rPr lang="fr-FR" sz="1050" b="1" baseline="0">
              <a:solidFill>
                <a:schemeClr val="accent3">
                  <a:lumMod val="50000"/>
                </a:schemeClr>
              </a:solidFill>
            </a:rPr>
            <a:t/>
          </a:r>
          <a:br>
            <a:rPr lang="fr-FR" sz="1050" b="1" baseline="0">
              <a:solidFill>
                <a:schemeClr val="accent3">
                  <a:lumMod val="50000"/>
                </a:schemeClr>
              </a:solidFill>
            </a:rPr>
          </a:br>
          <a:r>
            <a:rPr lang="fr-FR" sz="1050" b="1" baseline="0">
              <a:solidFill>
                <a:schemeClr val="accent3">
                  <a:lumMod val="50000"/>
                </a:schemeClr>
              </a:solidFill>
            </a:rPr>
            <a:t>- Vert si vous avez répondu à toutes les questions</a:t>
          </a:r>
          <a:endParaRPr lang="fr-FR" sz="1050" b="1">
            <a:solidFill>
              <a:schemeClr val="accent3">
                <a:lumMod val="50000"/>
              </a:schemeClr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Feuil1">
    <tabColor rgb="FFFFFF00"/>
    <pageSetUpPr fitToPage="1"/>
  </sheetPr>
  <dimension ref="B2:R25"/>
  <sheetViews>
    <sheetView topLeftCell="A13" zoomScale="70" zoomScaleNormal="70" workbookViewId="0">
      <selection activeCell="L31" sqref="L31"/>
    </sheetView>
  </sheetViews>
  <sheetFormatPr baseColWidth="10" defaultRowHeight="15"/>
  <cols>
    <col min="1" max="1" width="2.85546875" style="2" customWidth="1"/>
    <col min="2" max="2" width="10.7109375" style="2" customWidth="1"/>
    <col min="3" max="3" width="30.7109375" style="2" customWidth="1"/>
    <col min="4" max="5" width="1.42578125" style="2" customWidth="1"/>
    <col min="6" max="6" width="18.5703125" style="2" customWidth="1"/>
    <col min="7" max="8" width="3.5703125" style="2" customWidth="1"/>
    <col min="9" max="9" width="18.5703125" style="2" customWidth="1"/>
    <col min="10" max="11" width="3.5703125" style="2" customWidth="1"/>
    <col min="12" max="12" width="18.5703125" style="2" customWidth="1"/>
    <col min="13" max="14" width="3.5703125" style="2" customWidth="1"/>
    <col min="15" max="15" width="18.5703125" style="2" customWidth="1"/>
    <col min="16" max="17" width="3.5703125" style="2" customWidth="1"/>
    <col min="18" max="18" width="20" style="2" customWidth="1"/>
    <col min="19" max="16384" width="11.42578125" style="2"/>
  </cols>
  <sheetData>
    <row r="2" spans="2:18" ht="18.75">
      <c r="B2" s="316" t="s">
        <v>67</v>
      </c>
      <c r="C2" s="316"/>
      <c r="D2" s="316"/>
      <c r="E2" s="316"/>
      <c r="F2" s="316"/>
      <c r="G2" s="316"/>
      <c r="H2" s="316"/>
      <c r="I2" s="316"/>
      <c r="J2" s="316"/>
      <c r="K2" s="316"/>
      <c r="L2" s="316"/>
      <c r="M2" s="316"/>
      <c r="N2" s="316"/>
      <c r="O2" s="316"/>
      <c r="P2" s="316"/>
      <c r="Q2" s="316"/>
    </row>
    <row r="3" spans="2:18" ht="3" customHeight="1"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</row>
    <row r="4" spans="2:18">
      <c r="B4" s="9"/>
      <c r="C4" s="9"/>
      <c r="D4" s="9"/>
      <c r="E4" s="9"/>
      <c r="F4" s="317" t="str">
        <f>IF(SUM((IF(R10=0,"0","1")),(IF(R11=0,"0","1")),(IF(R12=0,"0","1")),(IF(R13=0,"0","1")),(IF(R14=0,"0","1")),(IF(R15=0,"0","1")))&lt;6,"Vous n'avez pas répondu à toutes les questions, merci de vérifier avant de passer à l'étape suivante","Vous avez répondu à toutes les questions, passez à l'étape 2/7")</f>
        <v>Vous n'avez pas répondu à toutes les questions, merci de vérifier avant de passer à l'étape suivante</v>
      </c>
      <c r="G4" s="317"/>
      <c r="H4" s="317"/>
      <c r="I4" s="317"/>
      <c r="J4" s="317"/>
      <c r="K4" s="317"/>
      <c r="L4" s="317"/>
      <c r="M4" s="317"/>
      <c r="N4" s="317"/>
      <c r="O4" s="317"/>
      <c r="P4" s="317"/>
      <c r="Q4" s="317"/>
    </row>
    <row r="5" spans="2:18">
      <c r="B5" s="9"/>
      <c r="C5" s="9"/>
      <c r="D5" s="9"/>
      <c r="E5" s="9"/>
      <c r="F5" s="317"/>
      <c r="G5" s="317"/>
      <c r="H5" s="317"/>
      <c r="I5" s="317"/>
      <c r="J5" s="317"/>
      <c r="K5" s="317"/>
      <c r="L5" s="317"/>
      <c r="M5" s="317"/>
      <c r="N5" s="317"/>
      <c r="O5" s="317"/>
      <c r="P5" s="317"/>
      <c r="Q5" s="317"/>
    </row>
    <row r="6" spans="2:18" ht="3" customHeight="1"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</row>
    <row r="7" spans="2:18">
      <c r="B7" s="318" t="s">
        <v>43</v>
      </c>
      <c r="C7" s="320" t="s">
        <v>1</v>
      </c>
      <c r="D7" s="10"/>
      <c r="E7" s="10"/>
      <c r="F7" s="322" t="s">
        <v>46</v>
      </c>
      <c r="G7" s="322"/>
      <c r="H7" s="322"/>
      <c r="I7" s="322"/>
      <c r="J7" s="322"/>
      <c r="K7" s="322"/>
      <c r="L7" s="322"/>
      <c r="M7" s="322"/>
      <c r="N7" s="322"/>
      <c r="O7" s="322"/>
      <c r="P7" s="322"/>
      <c r="Q7" s="322"/>
    </row>
    <row r="8" spans="2:18" ht="15.75" thickBot="1">
      <c r="B8" s="319"/>
      <c r="C8" s="321"/>
      <c r="D8" s="10"/>
      <c r="E8" s="10"/>
      <c r="F8" s="323" t="s">
        <v>2</v>
      </c>
      <c r="G8" s="323"/>
      <c r="H8" s="324"/>
      <c r="I8" s="321" t="s">
        <v>3</v>
      </c>
      <c r="J8" s="323"/>
      <c r="K8" s="324"/>
      <c r="L8" s="321" t="s">
        <v>4</v>
      </c>
      <c r="M8" s="323"/>
      <c r="N8" s="324"/>
      <c r="O8" s="321" t="s">
        <v>5</v>
      </c>
      <c r="P8" s="323"/>
      <c r="Q8" s="323"/>
    </row>
    <row r="9" spans="2:18" ht="2.25" customHeight="1" thickBot="1"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</row>
    <row r="10" spans="2:18" ht="24" customHeight="1">
      <c r="B10" s="302" t="s">
        <v>47</v>
      </c>
      <c r="C10" s="50" t="s">
        <v>48</v>
      </c>
      <c r="D10" s="11"/>
      <c r="E10" s="11"/>
      <c r="F10" s="51" t="s">
        <v>38</v>
      </c>
      <c r="G10" s="51">
        <v>1</v>
      </c>
      <c r="H10" s="60"/>
      <c r="I10" s="52" t="s">
        <v>40</v>
      </c>
      <c r="J10" s="52">
        <v>2</v>
      </c>
      <c r="K10" s="60"/>
      <c r="L10" s="52" t="s">
        <v>41</v>
      </c>
      <c r="M10" s="52">
        <v>3</v>
      </c>
      <c r="N10" s="60"/>
      <c r="O10" s="52" t="s">
        <v>39</v>
      </c>
      <c r="P10" s="53">
        <v>4</v>
      </c>
      <c r="Q10" s="63"/>
      <c r="R10" s="25">
        <f t="shared" ref="R10:R15" si="0">IF((SUM((IF(H10="X",1,0)),IF(K10="X",1,0),IF(N10="X",1,0),IF(Q10="X",1,0)))&gt;1,"Attention vous avez coché deux cases",(SUM((IF(ISBLANK(H10),"0",G10)),(IF(ISBLANK(K10),"0",J10)),(IF(ISBLANK(N10),"0",M10)),(IF(ISBLANK(Q10),"0",P10)))))</f>
        <v>0</v>
      </c>
    </row>
    <row r="11" spans="2:18" ht="48">
      <c r="B11" s="303"/>
      <c r="C11" s="54" t="s">
        <v>58</v>
      </c>
      <c r="D11" s="11"/>
      <c r="E11" s="11"/>
      <c r="F11" s="105" t="s">
        <v>16</v>
      </c>
      <c r="G11" s="105">
        <v>1</v>
      </c>
      <c r="H11" s="61" t="s">
        <v>68</v>
      </c>
      <c r="I11" s="106" t="s">
        <v>23</v>
      </c>
      <c r="J11" s="106">
        <v>2</v>
      </c>
      <c r="K11" s="61"/>
      <c r="L11" s="106" t="s">
        <v>24</v>
      </c>
      <c r="M11" s="106">
        <v>3</v>
      </c>
      <c r="N11" s="61"/>
      <c r="O11" s="106" t="s">
        <v>25</v>
      </c>
      <c r="P11" s="55">
        <v>4</v>
      </c>
      <c r="Q11" s="64"/>
      <c r="R11" s="25">
        <f t="shared" si="0"/>
        <v>1</v>
      </c>
    </row>
    <row r="12" spans="2:18" ht="48">
      <c r="B12" s="304"/>
      <c r="C12" s="54" t="s">
        <v>49</v>
      </c>
      <c r="D12" s="11"/>
      <c r="E12" s="11"/>
      <c r="F12" s="105" t="s">
        <v>16</v>
      </c>
      <c r="G12" s="105">
        <v>1</v>
      </c>
      <c r="H12" s="61"/>
      <c r="I12" s="106" t="s">
        <v>27</v>
      </c>
      <c r="J12" s="106">
        <v>2</v>
      </c>
      <c r="K12" s="61" t="s">
        <v>68</v>
      </c>
      <c r="L12" s="106" t="s">
        <v>28</v>
      </c>
      <c r="M12" s="106">
        <v>3</v>
      </c>
      <c r="N12" s="61"/>
      <c r="O12" s="106" t="s">
        <v>29</v>
      </c>
      <c r="P12" s="55">
        <v>4</v>
      </c>
      <c r="Q12" s="64"/>
      <c r="R12" s="25">
        <f t="shared" si="0"/>
        <v>2</v>
      </c>
    </row>
    <row r="13" spans="2:18" ht="48">
      <c r="B13" s="305" t="s">
        <v>35</v>
      </c>
      <c r="C13" s="54" t="s">
        <v>50</v>
      </c>
      <c r="D13" s="11"/>
      <c r="E13" s="11"/>
      <c r="F13" s="105" t="s">
        <v>51</v>
      </c>
      <c r="G13" s="105">
        <v>1</v>
      </c>
      <c r="H13" s="61"/>
      <c r="I13" s="106" t="s">
        <v>7</v>
      </c>
      <c r="J13" s="106">
        <v>2</v>
      </c>
      <c r="K13" s="61"/>
      <c r="L13" s="106" t="s">
        <v>8</v>
      </c>
      <c r="M13" s="106">
        <v>3</v>
      </c>
      <c r="N13" s="61" t="s">
        <v>68</v>
      </c>
      <c r="O13" s="106" t="s">
        <v>9</v>
      </c>
      <c r="P13" s="55">
        <v>4</v>
      </c>
      <c r="Q13" s="64"/>
      <c r="R13" s="25">
        <f t="shared" si="0"/>
        <v>3</v>
      </c>
    </row>
    <row r="14" spans="2:18" ht="48">
      <c r="B14" s="305"/>
      <c r="C14" s="54" t="s">
        <v>52</v>
      </c>
      <c r="D14" s="11"/>
      <c r="E14" s="11"/>
      <c r="F14" s="105" t="s">
        <v>16</v>
      </c>
      <c r="G14" s="105">
        <v>1</v>
      </c>
      <c r="H14" s="61"/>
      <c r="I14" s="106" t="s">
        <v>20</v>
      </c>
      <c r="J14" s="106">
        <v>2</v>
      </c>
      <c r="K14" s="61"/>
      <c r="L14" s="106" t="s">
        <v>21</v>
      </c>
      <c r="M14" s="106">
        <v>3</v>
      </c>
      <c r="N14" s="61"/>
      <c r="O14" s="106" t="s">
        <v>22</v>
      </c>
      <c r="P14" s="55">
        <v>4</v>
      </c>
      <c r="Q14" s="64"/>
      <c r="R14" s="25">
        <f t="shared" si="0"/>
        <v>0</v>
      </c>
    </row>
    <row r="15" spans="2:18" ht="84.75" thickBot="1">
      <c r="B15" s="306"/>
      <c r="C15" s="56" t="s">
        <v>53</v>
      </c>
      <c r="D15" s="11"/>
      <c r="E15" s="11"/>
      <c r="F15" s="57" t="s">
        <v>16</v>
      </c>
      <c r="G15" s="57">
        <v>1</v>
      </c>
      <c r="H15" s="62"/>
      <c r="I15" s="58" t="s">
        <v>17</v>
      </c>
      <c r="J15" s="58">
        <v>2</v>
      </c>
      <c r="K15" s="62"/>
      <c r="L15" s="58" t="s">
        <v>18</v>
      </c>
      <c r="M15" s="58">
        <v>3</v>
      </c>
      <c r="N15" s="62" t="s">
        <v>68</v>
      </c>
      <c r="O15" s="58" t="s">
        <v>19</v>
      </c>
      <c r="P15" s="59">
        <v>4</v>
      </c>
      <c r="Q15" s="65" t="s">
        <v>68</v>
      </c>
      <c r="R15" s="25" t="str">
        <f t="shared" si="0"/>
        <v>Attention vous avez coché deux cases</v>
      </c>
    </row>
    <row r="18" spans="2:17">
      <c r="B18" s="12"/>
      <c r="C18" s="13"/>
      <c r="D18" s="11"/>
      <c r="E18" s="11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</row>
    <row r="19" spans="2:17" ht="18.75">
      <c r="B19" s="12"/>
      <c r="C19" s="13"/>
      <c r="D19" s="11"/>
      <c r="E19" s="11"/>
      <c r="F19" s="68"/>
      <c r="G19" s="68"/>
      <c r="H19" s="68"/>
      <c r="I19" s="287" t="s">
        <v>62</v>
      </c>
      <c r="J19" s="287"/>
      <c r="K19" s="287"/>
      <c r="L19" s="287"/>
      <c r="M19" s="66"/>
      <c r="N19" s="66"/>
      <c r="O19" s="66"/>
      <c r="P19" s="66"/>
      <c r="Q19" s="66"/>
    </row>
    <row r="20" spans="2:17">
      <c r="B20" s="12"/>
      <c r="C20" s="13"/>
      <c r="D20" s="11"/>
      <c r="E20" s="11"/>
      <c r="F20" s="307" t="s">
        <v>303</v>
      </c>
      <c r="G20" s="307"/>
      <c r="H20" s="307"/>
      <c r="I20" s="309">
        <f>SUM(R10:R15)</f>
        <v>6</v>
      </c>
      <c r="J20" s="310" t="s">
        <v>301</v>
      </c>
      <c r="K20" s="311"/>
      <c r="L20" s="312"/>
      <c r="M20" s="14"/>
      <c r="N20" s="14"/>
      <c r="O20" s="14"/>
      <c r="P20" s="14"/>
      <c r="Q20" s="14"/>
    </row>
    <row r="21" spans="2:17">
      <c r="B21" s="12"/>
      <c r="C21" s="13"/>
      <c r="D21" s="11"/>
      <c r="E21" s="11"/>
      <c r="F21" s="308"/>
      <c r="G21" s="308"/>
      <c r="H21" s="308"/>
      <c r="I21" s="295"/>
      <c r="J21" s="313"/>
      <c r="K21" s="314"/>
      <c r="L21" s="315"/>
      <c r="M21" s="14"/>
      <c r="N21" s="14"/>
      <c r="O21" s="14"/>
      <c r="P21" s="14"/>
      <c r="Q21" s="14"/>
    </row>
    <row r="23" spans="2:17" ht="15.75">
      <c r="F23" s="68"/>
      <c r="G23" s="68"/>
      <c r="H23" s="68"/>
      <c r="I23" s="287" t="s">
        <v>62</v>
      </c>
      <c r="J23" s="287"/>
      <c r="K23" s="287"/>
      <c r="L23" s="287"/>
    </row>
    <row r="24" spans="2:17">
      <c r="F24" s="288" t="s">
        <v>303</v>
      </c>
      <c r="G24" s="289"/>
      <c r="H24" s="290"/>
      <c r="I24" s="294">
        <v>18</v>
      </c>
      <c r="J24" s="296" t="s">
        <v>302</v>
      </c>
      <c r="K24" s="297"/>
      <c r="L24" s="298"/>
    </row>
    <row r="25" spans="2:17">
      <c r="F25" s="291"/>
      <c r="G25" s="292"/>
      <c r="H25" s="293"/>
      <c r="I25" s="295"/>
      <c r="J25" s="299"/>
      <c r="K25" s="300"/>
      <c r="L25" s="301"/>
    </row>
  </sheetData>
  <mergeCells count="19">
    <mergeCell ref="B2:Q2"/>
    <mergeCell ref="F4:Q5"/>
    <mergeCell ref="B7:B8"/>
    <mergeCell ref="C7:C8"/>
    <mergeCell ref="F7:Q7"/>
    <mergeCell ref="F8:H8"/>
    <mergeCell ref="I8:K8"/>
    <mergeCell ref="L8:N8"/>
    <mergeCell ref="O8:Q8"/>
    <mergeCell ref="I23:L23"/>
    <mergeCell ref="F24:H25"/>
    <mergeCell ref="I24:I25"/>
    <mergeCell ref="J24:L25"/>
    <mergeCell ref="B10:B12"/>
    <mergeCell ref="B13:B15"/>
    <mergeCell ref="I19:L19"/>
    <mergeCell ref="F20:H21"/>
    <mergeCell ref="I20:I21"/>
    <mergeCell ref="J20:L21"/>
  </mergeCells>
  <conditionalFormatting sqref="J20">
    <cfRule type="containsText" dxfId="54" priority="6" stopIfTrue="1" operator="containsText" text="Niveau atteint">
      <formula>NOT(ISERROR(SEARCH("Niveau atteint",J20)))</formula>
    </cfRule>
    <cfRule type="containsText" dxfId="53" priority="7" stopIfTrue="1" operator="containsText" text="Niveau insuffisant">
      <formula>NOT(ISERROR(SEARCH("Niveau insuffisant",J20)))</formula>
    </cfRule>
  </conditionalFormatting>
  <conditionalFormatting sqref="F4">
    <cfRule type="containsText" dxfId="52" priority="4" stopIfTrue="1" operator="containsText" text="Vous n'avez pas répondu à toutes les questions, merci de vérifier avant de passer à l'étape suivante">
      <formula>NOT(ISERROR(SEARCH("Vous n'avez pas répondu à toutes les questions, merci de vérifier avant de passer à l'étape suivante",F4)))</formula>
    </cfRule>
    <cfRule type="containsText" dxfId="51" priority="5" stopIfTrue="1" operator="containsText" text="Vous avez répondu à toutes les questions, passez à l'étape 2/7">
      <formula>NOT(ISERROR(SEARCH("Vous avez répondu à toutes les questions, passez à l'étape 2/7",F4)))</formula>
    </cfRule>
  </conditionalFormatting>
  <conditionalFormatting sqref="R10:R15">
    <cfRule type="containsText" dxfId="50" priority="3" stopIfTrue="1" operator="containsText" text="Attention vous avez coché deux cases">
      <formula>NOT(ISERROR(SEARCH("Attention vous avez coché deux cases",R10)))</formula>
    </cfRule>
  </conditionalFormatting>
  <conditionalFormatting sqref="J24">
    <cfRule type="containsText" dxfId="49" priority="1" stopIfTrue="1" operator="containsText" text="Niveau atteint">
      <formula>NOT(ISERROR(SEARCH("Niveau atteint",J24)))</formula>
    </cfRule>
    <cfRule type="containsText" dxfId="48" priority="2" stopIfTrue="1" operator="containsText" text="Niveau insuffisant">
      <formula>NOT(ISERROR(SEARCH("Niveau insuffisant",J24)))</formula>
    </cfRule>
  </conditionalFormatting>
  <pageMargins left="0.70866141732283472" right="0.70866141732283472" top="0.74803149606299213" bottom="0.74803149606299213" header="0.31496062992125984" footer="0.31496062992125984"/>
  <pageSetup paperSize="9" scale="68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 codeName="Feuil10">
    <tabColor rgb="FFC00000"/>
  </sheetPr>
  <dimension ref="B1:M77"/>
  <sheetViews>
    <sheetView view="pageBreakPreview" zoomScale="70" zoomScaleNormal="70" zoomScaleSheetLayoutView="70" workbookViewId="0">
      <pane ySplit="4" topLeftCell="A5" activePane="bottomLeft" state="frozen"/>
      <selection activeCell="C1" sqref="C1"/>
      <selection pane="bottomLeft" activeCell="D75" sqref="D75"/>
    </sheetView>
  </sheetViews>
  <sheetFormatPr baseColWidth="10" defaultRowHeight="15"/>
  <cols>
    <col min="1" max="1" width="4" style="2" customWidth="1"/>
    <col min="2" max="2" width="5.140625" style="2" customWidth="1"/>
    <col min="3" max="3" width="10.7109375" style="2" customWidth="1"/>
    <col min="4" max="4" width="38" style="2" customWidth="1"/>
    <col min="5" max="5" width="1.5703125" style="2" customWidth="1"/>
    <col min="6" max="6" width="13.28515625" style="130" customWidth="1"/>
    <col min="7" max="7" width="9.85546875" style="34" customWidth="1"/>
    <col min="8" max="8" width="22.140625" style="2" customWidth="1"/>
    <col min="9" max="9" width="1.5703125" style="5" customWidth="1"/>
    <col min="10" max="13" width="15.28515625" style="2" customWidth="1"/>
    <col min="14" max="16384" width="11.42578125" style="2"/>
  </cols>
  <sheetData>
    <row r="1" spans="2:13" ht="18.75">
      <c r="B1" s="458" t="s">
        <v>83</v>
      </c>
      <c r="C1" s="458"/>
      <c r="D1" s="458"/>
      <c r="E1" s="458"/>
      <c r="F1" s="458"/>
      <c r="G1" s="458"/>
      <c r="H1" s="458"/>
      <c r="I1" s="458"/>
      <c r="J1" s="458"/>
      <c r="K1" s="458"/>
      <c r="L1" s="458"/>
      <c r="M1" s="458"/>
    </row>
    <row r="2" spans="2:13" ht="5.25" customHeight="1"/>
    <row r="3" spans="2:13" ht="15" customHeight="1">
      <c r="C3" s="318" t="s">
        <v>43</v>
      </c>
      <c r="D3" s="320" t="s">
        <v>1</v>
      </c>
      <c r="F3" s="470" t="s">
        <v>300</v>
      </c>
      <c r="G3" s="477" t="s">
        <v>298</v>
      </c>
      <c r="H3" s="477"/>
      <c r="I3" s="259"/>
      <c r="J3" s="332" t="s">
        <v>82</v>
      </c>
      <c r="K3" s="332"/>
      <c r="L3" s="332"/>
      <c r="M3" s="332"/>
    </row>
    <row r="4" spans="2:13" ht="15.75" thickBot="1">
      <c r="C4" s="319"/>
      <c r="D4" s="321"/>
      <c r="F4" s="471"/>
      <c r="G4" s="477"/>
      <c r="H4" s="477"/>
      <c r="I4" s="259"/>
      <c r="J4" s="332"/>
      <c r="K4" s="332"/>
      <c r="L4" s="332"/>
      <c r="M4" s="332"/>
    </row>
    <row r="5" spans="2:13" ht="6.75" customHeight="1" thickBot="1"/>
    <row r="6" spans="2:13" ht="45" customHeight="1">
      <c r="B6" s="472" t="s">
        <v>67</v>
      </c>
      <c r="C6" s="325" t="str">
        <f>'1. Economie'!B9</f>
        <v>Emploi et activités</v>
      </c>
      <c r="D6" s="50" t="str">
        <f>'1. Economie'!C9</f>
        <v>Votre projet permet-il (a-t-il permis) la création d'emplois ?</v>
      </c>
      <c r="E6" s="127"/>
      <c r="F6" s="131" t="s">
        <v>113</v>
      </c>
      <c r="G6" s="251">
        <f>'1. Economie'!R9</f>
        <v>0</v>
      </c>
      <c r="H6" s="255" t="str">
        <f>IF(G6=0,"Vous n'avez pas répondu à cette question",(IF(G6=1,"Des actions sont à engager prioritairement sur cette question",(IF(G6=2,"Vous êtes sensibilisé sur cette question mais des efforts restent à fournir",(IF(G6=3,"Vous êtes déjà très engagés sur cette question","Vous avez atteint le niveau d'engagement maximum")))))))</f>
        <v>Vous n'avez pas répondu à cette question</v>
      </c>
      <c r="I6" s="257"/>
      <c r="J6" s="464"/>
      <c r="K6" s="465"/>
      <c r="L6" s="465"/>
      <c r="M6" s="466"/>
    </row>
    <row r="7" spans="2:13" ht="45" customHeight="1">
      <c r="B7" s="473"/>
      <c r="C7" s="305"/>
      <c r="D7" s="54" t="str">
        <f>'1. Economie'!C10</f>
        <v>Les emplois crées sont-ils saisonniers ou permanents ?</v>
      </c>
      <c r="E7" s="127"/>
      <c r="F7" s="132" t="s">
        <v>116</v>
      </c>
      <c r="G7" s="249">
        <f>'1. Economie'!R10</f>
        <v>0</v>
      </c>
      <c r="H7" s="254" t="str">
        <f t="shared" ref="H7:H17" si="0">IF(G7=0,"Vous n'avez pas répondu à cette question",(IF(G7=1,"Des actions sont à engager prioritairement sur cette question",(IF(G7=2,"Vous êtes sensibilisé sur cette question mais des efforts restent à fournir",(IF(G7=3,"Vous êtes déjà très engagés sur cette question","Vous avez atteint le niveau d'engagement maximum")))))))</f>
        <v>Vous n'avez pas répondu à cette question</v>
      </c>
      <c r="I7" s="257"/>
      <c r="J7" s="467"/>
      <c r="K7" s="468"/>
      <c r="L7" s="468"/>
      <c r="M7" s="469"/>
    </row>
    <row r="8" spans="2:13" ht="45" customHeight="1">
      <c r="B8" s="473"/>
      <c r="C8" s="305"/>
      <c r="D8" s="54" t="str">
        <f>'1. Economie'!C11</f>
        <v>En cas de besoin en "savoir-faire"  externe (employé,  prestataires de services…) favorisez-vous les entreprises locales ?</v>
      </c>
      <c r="E8" s="127"/>
      <c r="F8" s="132" t="s">
        <v>115</v>
      </c>
      <c r="G8" s="249">
        <f>'1. Economie'!R11</f>
        <v>0</v>
      </c>
      <c r="H8" s="254" t="str">
        <f t="shared" si="0"/>
        <v>Vous n'avez pas répondu à cette question</v>
      </c>
      <c r="I8" s="257"/>
      <c r="J8" s="478"/>
      <c r="K8" s="478"/>
      <c r="L8" s="478"/>
      <c r="M8" s="478"/>
    </row>
    <row r="9" spans="2:13" ht="45" customHeight="1" thickBot="1">
      <c r="B9" s="473"/>
      <c r="C9" s="306"/>
      <c r="D9" s="56" t="str">
        <f>'1. Economie'!C12</f>
        <v>Avez-vous créé des produits ou activités communes avec des partenaires touristiques (hôtels, Gites, restaurants…) voisins ou locaux ?</v>
      </c>
      <c r="E9" s="127"/>
      <c r="F9" s="133" t="s">
        <v>113</v>
      </c>
      <c r="G9" s="247">
        <f>'1. Economie'!R12</f>
        <v>0</v>
      </c>
      <c r="H9" s="254" t="str">
        <f t="shared" si="0"/>
        <v>Vous n'avez pas répondu à cette question</v>
      </c>
      <c r="I9" s="257"/>
      <c r="J9" s="480"/>
      <c r="K9" s="480"/>
      <c r="L9" s="480"/>
      <c r="M9" s="480"/>
    </row>
    <row r="10" spans="2:13" ht="45" customHeight="1">
      <c r="B10" s="473"/>
      <c r="C10" s="325" t="str">
        <f>'1. Economie'!B13</f>
        <v>Valeur ajoutée locale</v>
      </c>
      <c r="D10" s="50" t="str">
        <f>'1. Economie'!C13</f>
        <v>Comment valorisez vous les activités touristiques locales et les patrimoines locaux/voisins de votre activité ?</v>
      </c>
      <c r="E10" s="127"/>
      <c r="F10" s="131" t="s">
        <v>113</v>
      </c>
      <c r="G10" s="251">
        <f>'1. Economie'!R13</f>
        <v>0</v>
      </c>
      <c r="H10" s="255" t="str">
        <f t="shared" si="0"/>
        <v>Vous n'avez pas répondu à cette question</v>
      </c>
      <c r="I10" s="257"/>
      <c r="J10" s="479"/>
      <c r="K10" s="479"/>
      <c r="L10" s="479"/>
      <c r="M10" s="479"/>
    </row>
    <row r="11" spans="2:13" ht="45" customHeight="1">
      <c r="B11" s="473"/>
      <c r="C11" s="305"/>
      <c r="D11" s="54" t="str">
        <f>'1. Economie'!C14</f>
        <v>Les produits alimentaires proviennent-ils d'un artisan local ?</v>
      </c>
      <c r="E11" s="127"/>
      <c r="F11" s="132" t="s">
        <v>115</v>
      </c>
      <c r="G11" s="249">
        <f>'1. Economie'!R14</f>
        <v>0</v>
      </c>
      <c r="H11" s="254" t="str">
        <f t="shared" si="0"/>
        <v>Vous n'avez pas répondu à cette question</v>
      </c>
      <c r="I11" s="257"/>
      <c r="J11" s="478"/>
      <c r="K11" s="478"/>
      <c r="L11" s="478"/>
      <c r="M11" s="478"/>
    </row>
    <row r="12" spans="2:13" ht="45" customHeight="1" thickBot="1">
      <c r="B12" s="473"/>
      <c r="C12" s="305"/>
      <c r="D12" s="54" t="str">
        <f>'1. Economie'!C15</f>
        <v>Les produits alimentaires proviennent-ils d'une industrie locale ?</v>
      </c>
      <c r="E12" s="127"/>
      <c r="F12" s="132" t="s">
        <v>115</v>
      </c>
      <c r="G12" s="249">
        <f>'1. Economie'!R15</f>
        <v>0</v>
      </c>
      <c r="H12" s="254" t="str">
        <f t="shared" si="0"/>
        <v>Vous n'avez pas répondu à cette question</v>
      </c>
      <c r="I12" s="257"/>
      <c r="J12" s="478"/>
      <c r="K12" s="478"/>
      <c r="L12" s="478"/>
      <c r="M12" s="478"/>
    </row>
    <row r="13" spans="2:13" ht="45" customHeight="1">
      <c r="B13" s="473"/>
      <c r="C13" s="325" t="str">
        <f>'1. Economie'!B16</f>
        <v>Engagement durable</v>
      </c>
      <c r="D13" s="50" t="str">
        <f>'1. Economie'!C16</f>
        <v>Travaillez-vous principalement avec des partenaires (fourniture, distribution, promotion…) engagés dans une démarche durable/responsable ?</v>
      </c>
      <c r="E13" s="127"/>
      <c r="F13" s="131" t="s">
        <v>114</v>
      </c>
      <c r="G13" s="278">
        <f>'1. Economie'!R16</f>
        <v>0</v>
      </c>
      <c r="H13" s="22" t="str">
        <f t="shared" si="0"/>
        <v>Vous n'avez pas répondu à cette question</v>
      </c>
      <c r="I13" s="257"/>
      <c r="J13" s="464"/>
      <c r="K13" s="465"/>
      <c r="L13" s="465"/>
      <c r="M13" s="466"/>
    </row>
    <row r="14" spans="2:13" ht="45" customHeight="1">
      <c r="B14" s="473"/>
      <c r="C14" s="305"/>
      <c r="D14" s="54" t="str">
        <f>'1. Economie'!C17</f>
        <v>Effectuez-vous vos achats courants* sur la base de leurs valeurs "durable" ?</v>
      </c>
      <c r="E14" s="127"/>
      <c r="F14" s="132" t="s">
        <v>114</v>
      </c>
      <c r="G14" s="279">
        <f>'1. Economie'!R17</f>
        <v>0</v>
      </c>
      <c r="H14" s="19" t="str">
        <f t="shared" si="0"/>
        <v>Vous n'avez pas répondu à cette question</v>
      </c>
      <c r="I14" s="257"/>
      <c r="J14" s="467"/>
      <c r="K14" s="468"/>
      <c r="L14" s="468"/>
      <c r="M14" s="469"/>
    </row>
    <row r="15" spans="2:13" ht="45" customHeight="1">
      <c r="B15" s="473"/>
      <c r="C15" s="305"/>
      <c r="D15" s="54" t="str">
        <f>'1. Economie'!C18</f>
        <v>les éventuels partenaires (ex : Sponsors) de votre événement sont-ils engagés dans un démarche durable ?</v>
      </c>
      <c r="E15" s="127"/>
      <c r="F15" s="132" t="s">
        <v>114</v>
      </c>
      <c r="G15" s="279">
        <f>'1. Economie'!R18</f>
        <v>0</v>
      </c>
      <c r="H15" s="19" t="str">
        <f t="shared" si="0"/>
        <v>Vous n'avez pas répondu à cette question</v>
      </c>
      <c r="I15" s="257"/>
      <c r="J15" s="478"/>
      <c r="K15" s="478"/>
      <c r="L15" s="478"/>
      <c r="M15" s="478"/>
    </row>
    <row r="16" spans="2:13" ht="45" customHeight="1">
      <c r="B16" s="473"/>
      <c r="C16" s="305"/>
      <c r="D16" s="54" t="str">
        <f>'1. Economie'!C19</f>
        <v>En ce qui concerne les produits non cultivés en France (café, thé, chocolat, sucre…) favorisez-vous des produits équitables ?</v>
      </c>
      <c r="E16" s="127"/>
      <c r="F16" s="132" t="s">
        <v>114</v>
      </c>
      <c r="G16" s="279">
        <f>'1. Economie'!R19</f>
        <v>0</v>
      </c>
      <c r="H16" s="19" t="str">
        <f t="shared" si="0"/>
        <v>Vous n'avez pas répondu à cette question</v>
      </c>
      <c r="I16" s="257"/>
      <c r="J16" s="478"/>
      <c r="K16" s="478"/>
      <c r="L16" s="478"/>
      <c r="M16" s="478"/>
    </row>
    <row r="17" spans="2:13" ht="45" customHeight="1">
      <c r="B17" s="473"/>
      <c r="C17" s="305"/>
      <c r="D17" s="54" t="str">
        <f>'1. Economie'!C20</f>
        <v>Pour vos activité ou événement, favorisez-vous la vaisselle durable ?</v>
      </c>
      <c r="E17" s="127"/>
      <c r="F17" s="132" t="s">
        <v>113</v>
      </c>
      <c r="G17" s="279">
        <f>'1. Economie'!R20</f>
        <v>0</v>
      </c>
      <c r="H17" s="19" t="str">
        <f t="shared" si="0"/>
        <v>Vous n'avez pas répondu à cette question</v>
      </c>
      <c r="I17" s="257"/>
      <c r="J17" s="478"/>
      <c r="K17" s="478"/>
      <c r="L17" s="478"/>
      <c r="M17" s="478"/>
    </row>
    <row r="18" spans="2:13" ht="15.75" thickBot="1">
      <c r="F18" s="134"/>
      <c r="H18" s="36"/>
      <c r="I18" s="91"/>
      <c r="J18" s="5"/>
      <c r="K18" s="5"/>
      <c r="L18" s="5"/>
      <c r="M18" s="5"/>
    </row>
    <row r="19" spans="2:13" ht="45" customHeight="1">
      <c r="B19" s="472" t="s">
        <v>78</v>
      </c>
      <c r="C19" s="325" t="str">
        <f>'2. Enviro.'!B9</f>
        <v>CO²</v>
      </c>
      <c r="D19" s="117" t="str">
        <f>'2. Enviro.'!C9</f>
        <v>Réalisez-vous une mesure/évaluation de la production équivalent CO² de votre activité ?</v>
      </c>
      <c r="E19" s="33"/>
      <c r="F19" s="131" t="s">
        <v>113</v>
      </c>
      <c r="G19" s="250">
        <f>'2. Enviro.'!Q9</f>
        <v>0</v>
      </c>
      <c r="H19" s="22" t="str">
        <f>IF(G19=0,"Vous n'avez pas répondu à cette question",(IF(G19=1,"Des actions sont à engager prioritairement sur cette question",(IF(G19=2,"Vous êtes sensibilisé sur cette question mais des efforts restent à fournir",(IF(G19=3,"Vous êtes déjà très engagés sur cette question","Vous avez atteint le niveau d'engagement maximum")))))))</f>
        <v>Vous n'avez pas répondu à cette question</v>
      </c>
      <c r="I19" s="257"/>
      <c r="J19" s="442"/>
      <c r="K19" s="443"/>
      <c r="L19" s="443"/>
      <c r="M19" s="444"/>
    </row>
    <row r="20" spans="2:13" ht="45" customHeight="1" thickBot="1">
      <c r="B20" s="473"/>
      <c r="C20" s="306"/>
      <c r="D20" s="179" t="str">
        <f>'2. Enviro.'!C10</f>
        <v>Compensez-vous cette mesure/évaluation équivalent CO² ?</v>
      </c>
      <c r="E20" s="33"/>
      <c r="F20" s="133" t="s">
        <v>115</v>
      </c>
      <c r="G20" s="246">
        <f>'2. Enviro.'!Q10</f>
        <v>0</v>
      </c>
      <c r="H20" s="23" t="str">
        <f t="shared" ref="H20:H42" si="1">IF(G20=0,"Vous n'avez pas répondu à cette question",(IF(G20=1,"Des actions sont à engager prioritairement sur cette question",(IF(G20=2,"Vous êtes sensibilisé sur cette question mais des efforts restent à fournir",(IF(G20=3,"Vous êtes déjà très engagés sur cette question","Vous avez atteint le niveau d'engagement maximum")))))))</f>
        <v>Vous n'avez pas répondu à cette question</v>
      </c>
      <c r="I20" s="257"/>
      <c r="J20" s="445"/>
      <c r="K20" s="446"/>
      <c r="L20" s="446"/>
      <c r="M20" s="447"/>
    </row>
    <row r="21" spans="2:13" ht="45" customHeight="1">
      <c r="B21" s="473"/>
      <c r="C21" s="325" t="str">
        <f>'2. Enviro.'!B11</f>
        <v>Protection de l'environnement</v>
      </c>
      <c r="D21" s="117" t="str">
        <f>'2. Enviro.'!C11</f>
        <v>Une partie de votre(vos) terrain(s) est-elle protégée ?</v>
      </c>
      <c r="E21" s="33"/>
      <c r="F21" s="131" t="s">
        <v>116</v>
      </c>
      <c r="G21" s="250">
        <f>'2. Enviro.'!Q11</f>
        <v>0</v>
      </c>
      <c r="H21" s="22" t="str">
        <f t="shared" si="1"/>
        <v>Vous n'avez pas répondu à cette question</v>
      </c>
      <c r="I21" s="257"/>
      <c r="J21" s="475"/>
      <c r="K21" s="475"/>
      <c r="L21" s="475"/>
      <c r="M21" s="475"/>
    </row>
    <row r="22" spans="2:13" ht="45" customHeight="1">
      <c r="B22" s="473"/>
      <c r="C22" s="305"/>
      <c r="D22" s="75" t="str">
        <f>'2. Enviro.'!C12</f>
        <v>Votre événement est-il pensé et gérer afin de laisser le moins de traces possible sur l'environnement ?</v>
      </c>
      <c r="E22" s="33"/>
      <c r="F22" s="132" t="s">
        <v>115</v>
      </c>
      <c r="G22" s="248">
        <f>'2. Enviro.'!Q12</f>
        <v>0</v>
      </c>
      <c r="H22" s="19" t="str">
        <f t="shared" si="1"/>
        <v>Vous n'avez pas répondu à cette question</v>
      </c>
      <c r="I22" s="257"/>
      <c r="J22" s="476"/>
      <c r="K22" s="476"/>
      <c r="L22" s="476"/>
      <c r="M22" s="476"/>
    </row>
    <row r="23" spans="2:13" ht="45" customHeight="1" thickBot="1">
      <c r="B23" s="473"/>
      <c r="C23" s="306"/>
      <c r="D23" s="179" t="str">
        <f>'2. Enviro.'!C13</f>
        <v>Adhérerez-vous à un réseau/une association de protection de la nature et/ou de la biodiversité?</v>
      </c>
      <c r="E23" s="33"/>
      <c r="F23" s="133" t="s">
        <v>116</v>
      </c>
      <c r="G23" s="246">
        <f>'2. Enviro.'!Q13</f>
        <v>0</v>
      </c>
      <c r="H23" s="23" t="str">
        <f t="shared" si="1"/>
        <v>Vous n'avez pas répondu à cette question</v>
      </c>
      <c r="I23" s="257"/>
      <c r="J23" s="457"/>
      <c r="K23" s="457"/>
      <c r="L23" s="457"/>
      <c r="M23" s="457"/>
    </row>
    <row r="24" spans="2:13" ht="45" customHeight="1">
      <c r="B24" s="473"/>
      <c r="C24" s="302" t="str">
        <f>'2. Enviro.'!B14</f>
        <v>Politique d'achat responsable</v>
      </c>
      <c r="D24" s="75" t="str">
        <f>'2. Enviro.'!C14</f>
        <v>Proposez-vous une vitrine, un espace de vente (ex : présentoir) de produits locaux et bio à vos clientèles ?</v>
      </c>
      <c r="E24" s="33"/>
      <c r="F24" s="132" t="s">
        <v>113</v>
      </c>
      <c r="G24" s="248">
        <f>'2. Enviro.'!Q14</f>
        <v>0</v>
      </c>
      <c r="H24" s="19" t="str">
        <f t="shared" si="1"/>
        <v>Vous n'avez pas répondu à cette question</v>
      </c>
      <c r="I24" s="257"/>
      <c r="J24" s="476"/>
      <c r="K24" s="476"/>
      <c r="L24" s="476"/>
      <c r="M24" s="476"/>
    </row>
    <row r="25" spans="2:13" ht="45" customHeight="1">
      <c r="B25" s="473"/>
      <c r="C25" s="303"/>
      <c r="D25" s="75" t="str">
        <f>'2. Enviro.'!C15</f>
        <v>Les buffets ou espaces de restauration de votre événement proposent-ils des produits  locaux* et bio ?
NB : Produits locaux = produit localement</v>
      </c>
      <c r="E25" s="33"/>
      <c r="F25" s="132" t="s">
        <v>113</v>
      </c>
      <c r="G25" s="248">
        <f>'2. Enviro.'!Q15</f>
        <v>0</v>
      </c>
      <c r="H25" s="19" t="str">
        <f t="shared" si="1"/>
        <v>Vous n'avez pas répondu à cette question</v>
      </c>
      <c r="I25" s="257"/>
      <c r="J25" s="476"/>
      <c r="K25" s="476"/>
      <c r="L25" s="476"/>
      <c r="M25" s="476"/>
    </row>
    <row r="26" spans="2:13" ht="45" customHeight="1" thickBot="1">
      <c r="B26" s="473"/>
      <c r="C26" s="438"/>
      <c r="D26" s="179" t="str">
        <f>'2. Enviro.'!C16</f>
        <v>Votre structure possède-t-elle un potager ?</v>
      </c>
      <c r="E26" s="33"/>
      <c r="F26" s="133" t="s">
        <v>115</v>
      </c>
      <c r="G26" s="246">
        <f>'2. Enviro.'!Q16</f>
        <v>0</v>
      </c>
      <c r="H26" s="23" t="str">
        <f t="shared" si="1"/>
        <v>Vous n'avez pas répondu à cette question</v>
      </c>
      <c r="I26" s="257"/>
      <c r="J26" s="457"/>
      <c r="K26" s="457"/>
      <c r="L26" s="457"/>
      <c r="M26" s="457"/>
    </row>
    <row r="27" spans="2:13" ht="45" customHeight="1" thickBot="1">
      <c r="B27" s="473"/>
      <c r="C27" s="270" t="str">
        <f>'2. Enviro.'!B17</f>
        <v>Emplacement</v>
      </c>
      <c r="D27" s="117" t="str">
        <f>'2. Enviro.'!C17</f>
        <v>Avez-vous choisi l'emplacement de votre événement de telle manière à ce que les impacts négatifs sur l'environnement soient limités ?</v>
      </c>
      <c r="E27" s="33"/>
      <c r="F27" s="131" t="s">
        <v>116</v>
      </c>
      <c r="G27" s="250">
        <f>'2. Enviro.'!Q17</f>
        <v>0</v>
      </c>
      <c r="H27" s="22" t="str">
        <f t="shared" si="1"/>
        <v>Vous n'avez pas répondu à cette question</v>
      </c>
      <c r="I27" s="257"/>
      <c r="J27" s="475"/>
      <c r="K27" s="475"/>
      <c r="L27" s="475"/>
      <c r="M27" s="475"/>
    </row>
    <row r="28" spans="2:13" ht="45" customHeight="1">
      <c r="B28" s="473"/>
      <c r="C28" s="302" t="str">
        <f>'2. Enviro.'!B18</f>
        <v>Eco construction</v>
      </c>
      <c r="D28" s="75" t="str">
        <f>'2. Enviro.'!C18</f>
        <v>Les structures temporaires de votre événement sont-elles construites à partir de matériaux écologiques ou durables ?</v>
      </c>
      <c r="E28" s="33"/>
      <c r="F28" s="132" t="s">
        <v>116</v>
      </c>
      <c r="G28" s="248">
        <f>'2. Enviro.'!Q18</f>
        <v>0</v>
      </c>
      <c r="H28" s="19" t="str">
        <f t="shared" si="1"/>
        <v>Vous n'avez pas répondu à cette question</v>
      </c>
      <c r="I28" s="257"/>
      <c r="J28" s="476"/>
      <c r="K28" s="476"/>
      <c r="L28" s="476"/>
      <c r="M28" s="476"/>
    </row>
    <row r="29" spans="2:13" ht="45" customHeight="1" thickBot="1">
      <c r="B29" s="473"/>
      <c r="C29" s="438"/>
      <c r="D29" s="179" t="str">
        <f>'2. Enviro.'!C19</f>
        <v>Au cas ou votre activité a besoin d'une structure d'accueil, sur le terrain et en zone naturelle, cette structure d'accueil a-t-elle été pensée et réalisée pour être écologique et réversible ?</v>
      </c>
      <c r="E29" s="33"/>
      <c r="F29" s="133" t="s">
        <v>113</v>
      </c>
      <c r="G29" s="246">
        <f>'2. Enviro.'!Q19</f>
        <v>0</v>
      </c>
      <c r="H29" s="23" t="str">
        <f t="shared" si="1"/>
        <v>Vous n'avez pas répondu à cette question</v>
      </c>
      <c r="I29" s="257"/>
      <c r="J29" s="445"/>
      <c r="K29" s="446"/>
      <c r="L29" s="446"/>
      <c r="M29" s="447"/>
    </row>
    <row r="30" spans="2:13" ht="45" customHeight="1">
      <c r="B30" s="473"/>
      <c r="C30" s="327" t="str">
        <f>'2. Enviro.'!B20</f>
        <v>Préservation de la ressource en eau</v>
      </c>
      <c r="D30" s="117" t="str">
        <f>'2. Enviro.'!C20</f>
        <v>Effectuez-vous un suivi de vos consommations en eau ?</v>
      </c>
      <c r="E30" s="126"/>
      <c r="F30" s="131" t="s">
        <v>113</v>
      </c>
      <c r="G30" s="261">
        <f>'2. Enviro.'!Q20</f>
        <v>0</v>
      </c>
      <c r="H30" s="262" t="str">
        <f t="shared" si="1"/>
        <v>Vous n'avez pas répondu à cette question</v>
      </c>
      <c r="I30" s="38"/>
      <c r="J30" s="448"/>
      <c r="K30" s="449"/>
      <c r="L30" s="449"/>
      <c r="M30" s="450"/>
    </row>
    <row r="31" spans="2:13" ht="45" customHeight="1">
      <c r="B31" s="474"/>
      <c r="C31" s="328"/>
      <c r="D31" s="75" t="str">
        <f>'2. Enviro.'!C21</f>
        <v>Quelles actions conduisez-vous en matière de gestion de la ressource en eau ?</v>
      </c>
      <c r="E31" s="33"/>
      <c r="F31" s="132" t="s">
        <v>116</v>
      </c>
      <c r="G31" s="248">
        <f>'2. Enviro.'!Q21</f>
        <v>0</v>
      </c>
      <c r="H31" s="19" t="str">
        <f t="shared" si="1"/>
        <v>Vous n'avez pas répondu à cette question</v>
      </c>
      <c r="I31" s="257"/>
      <c r="J31" s="439"/>
      <c r="K31" s="440"/>
      <c r="L31" s="440"/>
      <c r="M31" s="441"/>
    </row>
    <row r="32" spans="2:13" ht="45" customHeight="1" thickBot="1">
      <c r="B32" s="474"/>
      <c r="C32" s="329"/>
      <c r="D32" s="179" t="str">
        <f>'2. Enviro.'!C22</f>
        <v>Si votre équipement touristique possède une piscine et que vous la chauffez, comment avez-vous pensé le chauffage de cet espace de baignade ?</v>
      </c>
      <c r="E32" s="33"/>
      <c r="F32" s="133" t="s">
        <v>113</v>
      </c>
      <c r="G32" s="246">
        <f>'2. Enviro.'!Q22</f>
        <v>0</v>
      </c>
      <c r="H32" s="23" t="str">
        <f t="shared" si="1"/>
        <v>Vous n'avez pas répondu à cette question</v>
      </c>
      <c r="I32" s="257"/>
      <c r="J32" s="445"/>
      <c r="K32" s="446"/>
      <c r="L32" s="446"/>
      <c r="M32" s="447"/>
    </row>
    <row r="33" spans="2:13" ht="45" customHeight="1">
      <c r="B33" s="474"/>
      <c r="C33" s="344" t="str">
        <f>'2. Enviro.'!B22</f>
        <v>Energie</v>
      </c>
      <c r="D33" s="75" t="str">
        <f>'2. Enviro.'!C23</f>
        <v>Effectuez-vous un suivi de vos consommations énergétiques ?
(cas d'une activité ou d'un événement utilisant une structure d'accueil)</v>
      </c>
      <c r="E33" s="126"/>
      <c r="F33" s="132" t="s">
        <v>113</v>
      </c>
      <c r="G33" s="253">
        <f>'2. Enviro.'!Q23</f>
        <v>0</v>
      </c>
      <c r="H33" s="102" t="str">
        <f t="shared" si="1"/>
        <v>Vous n'avez pas répondu à cette question</v>
      </c>
      <c r="I33" s="38"/>
      <c r="J33" s="451"/>
      <c r="K33" s="452"/>
      <c r="L33" s="452"/>
      <c r="M33" s="453"/>
    </row>
    <row r="34" spans="2:13" ht="45" customHeight="1">
      <c r="B34" s="474"/>
      <c r="C34" s="345"/>
      <c r="D34" s="75" t="str">
        <f>'2. Enviro.'!C24</f>
        <v>Les équipements électriques et électroménagers nécessaires à votre prestation  sont-ils performants ?  
( Réfrigérateurs, machine à la café, bouilloire, …)</v>
      </c>
      <c r="E34" s="126"/>
      <c r="F34" s="132" t="s">
        <v>113</v>
      </c>
      <c r="G34" s="253">
        <f>'2. Enviro.'!Q24</f>
        <v>0</v>
      </c>
      <c r="H34" s="102" t="str">
        <f t="shared" si="1"/>
        <v>Vous n'avez pas répondu à cette question</v>
      </c>
      <c r="I34" s="38"/>
      <c r="J34" s="451"/>
      <c r="K34" s="452"/>
      <c r="L34" s="452"/>
      <c r="M34" s="453"/>
    </row>
    <row r="35" spans="2:13" ht="45" customHeight="1">
      <c r="B35" s="474"/>
      <c r="C35" s="345"/>
      <c r="D35" s="75" t="str">
        <f>'2. Enviro.'!C25</f>
        <v>Votre énergie provient-elle de sources d'énergies renouvelables ?
(Ex : contrats verts, panneaux solaires, éoliennes, micro ou pico-hydraulique…)</v>
      </c>
      <c r="E35" s="126"/>
      <c r="F35" s="132" t="s">
        <v>296</v>
      </c>
      <c r="G35" s="253">
        <f>'2. Enviro.'!Q25</f>
        <v>0</v>
      </c>
      <c r="H35" s="102" t="str">
        <f t="shared" si="1"/>
        <v>Vous n'avez pas répondu à cette question</v>
      </c>
      <c r="I35" s="38"/>
      <c r="J35" s="451"/>
      <c r="K35" s="452"/>
      <c r="L35" s="452"/>
      <c r="M35" s="453"/>
    </row>
    <row r="36" spans="2:13" ht="45" customHeight="1">
      <c r="B36" s="474"/>
      <c r="C36" s="345"/>
      <c r="D36" s="75" t="str">
        <f>'2. Enviro.'!C26</f>
        <v>Quels sont les différents systèmes d'éclairage des différents espaces ?</v>
      </c>
      <c r="E36" s="126"/>
      <c r="F36" s="132" t="s">
        <v>115</v>
      </c>
      <c r="G36" s="253">
        <f>'2. Enviro.'!Q26</f>
        <v>0</v>
      </c>
      <c r="H36" s="102" t="str">
        <f t="shared" si="1"/>
        <v>Vous n'avez pas répondu à cette question</v>
      </c>
      <c r="I36" s="38"/>
      <c r="J36" s="451"/>
      <c r="K36" s="452"/>
      <c r="L36" s="452"/>
      <c r="M36" s="453"/>
    </row>
    <row r="37" spans="2:13" ht="45" customHeight="1" thickBot="1">
      <c r="B37" s="474"/>
      <c r="C37" s="347"/>
      <c r="D37" s="75" t="str">
        <f>'2. Enviro.'!C27</f>
        <v>les équipements électrique portatifs liés au fonctionnement de l'activité utilisent-ils des batteries rechargeables ou une dynamo ?</v>
      </c>
      <c r="E37" s="126"/>
      <c r="F37" s="132" t="s">
        <v>296</v>
      </c>
      <c r="G37" s="253">
        <f>'2. Enviro.'!Q27</f>
        <v>0</v>
      </c>
      <c r="H37" s="102" t="str">
        <f t="shared" si="1"/>
        <v>Vous n'avez pas répondu à cette question</v>
      </c>
      <c r="I37" s="38"/>
      <c r="J37" s="451"/>
      <c r="K37" s="452"/>
      <c r="L37" s="452"/>
      <c r="M37" s="453"/>
    </row>
    <row r="38" spans="2:13" ht="45" customHeight="1">
      <c r="B38" s="474"/>
      <c r="C38" s="327" t="str">
        <f>'2. Enviro.'!B28</f>
        <v>Déchets / Tri</v>
      </c>
      <c r="D38" s="117" t="str">
        <f>'2. Enviro.'!C28</f>
        <v>Quels matériaux triez-vous, pour les besoins de votre structure touristique ?
NB : 
"Plastiques &amp; Métaux", "Papiers  &amp;  Cartons", "Verre", "Piles" 
+ "Compost"
+ "Encombrants" à la déchetterie</v>
      </c>
      <c r="E38" s="126"/>
      <c r="F38" s="131" t="s">
        <v>115</v>
      </c>
      <c r="G38" s="261">
        <f>'2. Enviro.'!Q28</f>
        <v>0</v>
      </c>
      <c r="H38" s="262" t="str">
        <f t="shared" si="1"/>
        <v>Vous n'avez pas répondu à cette question</v>
      </c>
      <c r="I38" s="38"/>
      <c r="J38" s="483"/>
      <c r="K38" s="483"/>
      <c r="L38" s="483"/>
      <c r="M38" s="483"/>
    </row>
    <row r="39" spans="2:13" ht="45" customHeight="1">
      <c r="B39" s="474"/>
      <c r="C39" s="328"/>
      <c r="D39" s="75" t="str">
        <f>'2. Enviro.'!C29</f>
        <v>Quels matériaux les clientèles trient-elles/peuvent-elles trier ?
NB : 
"Plastiques &amp; Métaux", "Papiers  &amp;  Cartons", "Verre", "Piles" 
+ "Compost"</v>
      </c>
      <c r="E39" s="126"/>
      <c r="F39" s="132" t="s">
        <v>115</v>
      </c>
      <c r="G39" s="253">
        <f>'2. Enviro.'!Q29</f>
        <v>0</v>
      </c>
      <c r="H39" s="102" t="str">
        <f t="shared" si="1"/>
        <v>Vous n'avez pas répondu à cette question</v>
      </c>
      <c r="I39" s="38"/>
      <c r="J39" s="482"/>
      <c r="K39" s="482"/>
      <c r="L39" s="482"/>
      <c r="M39" s="482"/>
    </row>
    <row r="40" spans="2:13" ht="45" customHeight="1" thickBot="1">
      <c r="B40" s="474"/>
      <c r="C40" s="329"/>
      <c r="D40" s="179" t="str">
        <f>'2. Enviro.'!C30</f>
        <v>Au cas ou le tri n'est pas organisé par la collectivité, avez-vous conduit des actions individuelles ou collectives ?</v>
      </c>
      <c r="E40" s="126"/>
      <c r="F40" s="133" t="s">
        <v>115</v>
      </c>
      <c r="G40" s="252">
        <f>'2. Enviro.'!Q30</f>
        <v>0</v>
      </c>
      <c r="H40" s="20" t="str">
        <f t="shared" si="1"/>
        <v>Vous n'avez pas répondu à cette question</v>
      </c>
      <c r="I40" s="38"/>
      <c r="J40" s="481"/>
      <c r="K40" s="481"/>
      <c r="L40" s="481"/>
      <c r="M40" s="481"/>
    </row>
    <row r="41" spans="2:13" ht="45" customHeight="1">
      <c r="B41" s="474"/>
      <c r="C41" s="344" t="str">
        <f>'2. Enviro.'!B31</f>
        <v>Transport</v>
      </c>
      <c r="D41" s="75" t="str">
        <f>'2. Enviro.'!C31</f>
        <v>Proposez-vous un service de transport alternatif à la voiture individuel ?</v>
      </c>
      <c r="E41" s="126"/>
      <c r="F41" s="132" t="s">
        <v>113</v>
      </c>
      <c r="G41" s="253">
        <f>'2. Enviro.'!Q31</f>
        <v>0</v>
      </c>
      <c r="H41" s="102" t="str">
        <f t="shared" si="1"/>
        <v>Vous n'avez pas répondu à cette question</v>
      </c>
      <c r="I41" s="38"/>
      <c r="J41" s="482"/>
      <c r="K41" s="482"/>
      <c r="L41" s="482"/>
      <c r="M41" s="482"/>
    </row>
    <row r="42" spans="2:13" ht="45" customHeight="1" thickBot="1">
      <c r="B42" s="474"/>
      <c r="C42" s="347"/>
      <c r="D42" s="179" t="str">
        <f>'2. Enviro.'!C32</f>
        <v>Si votre territoire ne propose pas de service de transport en commun, proposez-vous un service de récupération/dépose de vos clientèles aux gares les plus proches?</v>
      </c>
      <c r="E42" s="126"/>
      <c r="F42" s="133" t="s">
        <v>296</v>
      </c>
      <c r="G42" s="252">
        <f>'2. Enviro.'!Q32</f>
        <v>0</v>
      </c>
      <c r="H42" s="20" t="str">
        <f t="shared" si="1"/>
        <v>Vous n'avez pas répondu à cette question</v>
      </c>
      <c r="I42" s="38"/>
      <c r="J42" s="481"/>
      <c r="K42" s="481"/>
      <c r="L42" s="481"/>
      <c r="M42" s="481"/>
    </row>
    <row r="43" spans="2:13" ht="15.75" thickBot="1">
      <c r="F43" s="264"/>
      <c r="G43" s="265"/>
      <c r="H43" s="258"/>
      <c r="I43" s="258"/>
      <c r="J43" s="260"/>
      <c r="K43" s="260"/>
      <c r="L43" s="260"/>
      <c r="M43" s="260"/>
    </row>
    <row r="44" spans="2:13" ht="45.75" customHeight="1">
      <c r="B44" s="459" t="s">
        <v>84</v>
      </c>
      <c r="C44" s="401" t="str">
        <f>'3. Soli. soc.'!B9</f>
        <v>Accès aux produits touristiques</v>
      </c>
      <c r="D44" s="22" t="str">
        <f>'3. Soli. soc.'!C9</f>
        <v>Votre projet propose-t-il des tarifs adaptés afin d'en permettre l'accès pour tous publics ?</v>
      </c>
      <c r="F44" s="131" t="s">
        <v>116</v>
      </c>
      <c r="G44" s="250">
        <f>'3. Soli. soc.'!Q9</f>
        <v>0</v>
      </c>
      <c r="H44" s="22" t="str">
        <f>IF(G44=0,"Vous n'avez pas répondu à cette question",(IF(G44=1,"Des actions sont à engager prioritairement sur cette question",(IF(G44=2,"Vous êtes sensibilisé sur cette question mais des efforts restent à fournir",(IF(G44=3,"Vous êtes déjà très engagés sur cette question","Vous avez atteint le niveau d'engagement maximum")))))))</f>
        <v>Vous n'avez pas répondu à cette question</v>
      </c>
      <c r="I44" s="257"/>
      <c r="J44" s="442"/>
      <c r="K44" s="443"/>
      <c r="L44" s="443"/>
      <c r="M44" s="444"/>
    </row>
    <row r="45" spans="2:13" ht="45.75" customHeight="1" thickBot="1">
      <c r="B45" s="460"/>
      <c r="C45" s="403"/>
      <c r="D45" s="23" t="str">
        <f>'3. Soli. soc.'!C10</f>
        <v>Quelle(s) action(s) avez-vous conduites en faveur de l'accessibilité de votre évenement :
- Formation du personnel à l'encadrement de personnes handicapés,
- Labellisation des espaces d'accueil (bureau, office d'accueil…),
- Utilisation de matériel adapté ( ex : FTT, bornes sensorielles...)</v>
      </c>
      <c r="F45" s="133" t="s">
        <v>115</v>
      </c>
      <c r="G45" s="246">
        <f>'3. Soli. soc.'!Q10</f>
        <v>0</v>
      </c>
      <c r="H45" s="23" t="str">
        <f t="shared" ref="H45:H49" si="2">IF(G45=0,"Vous n'avez pas répondu à cette question",(IF(G45=1,"Des actions sont à engager prioritairement sur cette question",(IF(G45=2,"Vous êtes sensibilisé sur cette question mais des efforts restent à fournir",(IF(G45=3,"Vous êtes déjà très engagés sur cette question","Vous avez atteint le niveau d'engagement maximum")))))))</f>
        <v>Vous n'avez pas répondu à cette question</v>
      </c>
      <c r="I45" s="257"/>
      <c r="J45" s="445"/>
      <c r="K45" s="446"/>
      <c r="L45" s="446"/>
      <c r="M45" s="447"/>
    </row>
    <row r="46" spans="2:13" ht="45.75" customHeight="1">
      <c r="B46" s="460"/>
      <c r="C46" s="401" t="str">
        <f>'3. Soli. soc.'!B11</f>
        <v>Solidarité des partenaires</v>
      </c>
      <c r="D46" s="22" t="str">
        <f>'3. Soli. soc.'!C11</f>
        <v>Avez-vous recours à des entreprises employant des personnes en situation de handicap ?</v>
      </c>
      <c r="F46" s="131" t="s">
        <v>113</v>
      </c>
      <c r="G46" s="250">
        <f>'3. Soli. soc.'!Q11</f>
        <v>0</v>
      </c>
      <c r="H46" s="22" t="str">
        <f t="shared" si="2"/>
        <v>Vous n'avez pas répondu à cette question</v>
      </c>
      <c r="I46" s="257"/>
      <c r="J46" s="442"/>
      <c r="K46" s="443"/>
      <c r="L46" s="443"/>
      <c r="M46" s="444"/>
    </row>
    <row r="47" spans="2:13" ht="45.75" customHeight="1" thickBot="1">
      <c r="B47" s="460"/>
      <c r="C47" s="403"/>
      <c r="D47" s="23" t="str">
        <f>'3. Soli. soc.'!C12</f>
        <v>Avez-vous recours à des entreprises employant des personnes en réinsertion ?</v>
      </c>
      <c r="F47" s="133" t="s">
        <v>113</v>
      </c>
      <c r="G47" s="246">
        <f>'3. Soli. soc.'!Q12</f>
        <v>0</v>
      </c>
      <c r="H47" s="23" t="str">
        <f t="shared" si="2"/>
        <v>Vous n'avez pas répondu à cette question</v>
      </c>
      <c r="I47" s="257"/>
      <c r="J47" s="445"/>
      <c r="K47" s="446"/>
      <c r="L47" s="446"/>
      <c r="M47" s="447"/>
    </row>
    <row r="48" spans="2:13" ht="45.75" customHeight="1">
      <c r="B48" s="460"/>
      <c r="C48" s="401" t="str">
        <f>'3. Soli. soc.'!B13</f>
        <v>Salariés et formation</v>
      </c>
      <c r="D48" s="22" t="str">
        <f>'3. Soli. soc.'!C13</f>
        <v>Avez-vous proposé des solutions pour le logement de vos saisonniers et/ou de vos stagiaires ?</v>
      </c>
      <c r="F48" s="131" t="s">
        <v>113</v>
      </c>
      <c r="G48" s="250">
        <f>'3. Soli. soc.'!Q13</f>
        <v>0</v>
      </c>
      <c r="H48" s="22" t="str">
        <f t="shared" si="2"/>
        <v>Vous n'avez pas répondu à cette question</v>
      </c>
      <c r="I48" s="257"/>
      <c r="J48" s="442"/>
      <c r="K48" s="443"/>
      <c r="L48" s="443"/>
      <c r="M48" s="444"/>
    </row>
    <row r="49" spans="2:13" ht="45.75" customHeight="1" thickBot="1">
      <c r="B49" s="460"/>
      <c r="C49" s="403"/>
      <c r="D49" s="23" t="str">
        <f>'3. Soli. soc.'!C14</f>
        <v>Votre projet/prestation favorise-t-il la formation de vos personnels ?</v>
      </c>
      <c r="F49" s="133" t="s">
        <v>113</v>
      </c>
      <c r="G49" s="246">
        <f>'3. Soli. soc.'!Q14</f>
        <v>0</v>
      </c>
      <c r="H49" s="23" t="str">
        <f t="shared" si="2"/>
        <v>Vous n'avez pas répondu à cette question</v>
      </c>
      <c r="I49" s="257"/>
      <c r="J49" s="445"/>
      <c r="K49" s="446"/>
      <c r="L49" s="446"/>
      <c r="M49" s="447"/>
    </row>
    <row r="50" spans="2:13" ht="15.75" thickBot="1">
      <c r="F50" s="263"/>
      <c r="G50" s="129"/>
      <c r="H50" s="128"/>
      <c r="I50" s="258"/>
      <c r="J50" s="260"/>
      <c r="K50" s="260"/>
      <c r="L50" s="260"/>
      <c r="M50" s="260"/>
    </row>
    <row r="51" spans="2:13" ht="45.75" customHeight="1">
      <c r="B51" s="459" t="s">
        <v>65</v>
      </c>
      <c r="C51" s="401" t="str">
        <f>'4. Gouv.'!B9</f>
        <v>Gouvernance externe</v>
      </c>
      <c r="D51" s="22" t="str">
        <f>'4. Gouv.'!C9</f>
        <v>Comment êtes-vous impliqués dans la vie touristique locale ?</v>
      </c>
      <c r="F51" s="131" t="s">
        <v>113</v>
      </c>
      <c r="G51" s="250">
        <f>'4. Gouv.'!Q9</f>
        <v>0</v>
      </c>
      <c r="H51" s="22" t="str">
        <f>IF(G51=0,"Vous n'avez pas répondu à cette question",(IF(G51=1,"Des actions sont à engager prioritairement sur cette question",(IF(G51=2,"Vous êtes sensibilisé sur cette question mais des efforts restent à fournir",(IF(G51=3,"Vous êtes déjà très engagés sur cette question","Vous avez atteint le niveau d'engagement maximum")))))))</f>
        <v>Vous n'avez pas répondu à cette question</v>
      </c>
      <c r="I51" s="257"/>
      <c r="J51" s="442"/>
      <c r="K51" s="443"/>
      <c r="L51" s="443"/>
      <c r="M51" s="444"/>
    </row>
    <row r="52" spans="2:13" ht="45.75" customHeight="1">
      <c r="B52" s="460"/>
      <c r="C52" s="402"/>
      <c r="D52" s="19" t="str">
        <f>'4. Gouv.'!C10</f>
        <v>Etes-vous impliqués dans un ou plusieurs organes de prise de décisions (réunions, commissions…) concernant la politique touristique de votre territoire ?</v>
      </c>
      <c r="F52" s="132" t="s">
        <v>113</v>
      </c>
      <c r="G52" s="248">
        <f>'4. Gouv.'!Q10</f>
        <v>0</v>
      </c>
      <c r="H52" s="19" t="str">
        <f t="shared" ref="H52:H57" si="3">IF(G52=0,"Vous n'avez pas répondu à cette question",(IF(G52=1,"Des actions sont à engager prioritairement sur cette question",(IF(G52=2,"Vous êtes sensibilisé sur cette question mais des efforts restent à fournir",(IF(G52=3,"Vous êtes déjà très engagés sur cette question","Vous avez atteint le niveau d'engagement maximum")))))))</f>
        <v>Vous n'avez pas répondu à cette question</v>
      </c>
      <c r="I52" s="257"/>
      <c r="J52" s="439"/>
      <c r="K52" s="440"/>
      <c r="L52" s="440"/>
      <c r="M52" s="441"/>
    </row>
    <row r="53" spans="2:13" ht="45.75" customHeight="1">
      <c r="B53" s="460"/>
      <c r="C53" s="402"/>
      <c r="D53" s="19" t="str">
        <f>'4. Gouv.'!C11</f>
        <v>Précisez si vous avez cherché avec d'autres acteurs locaux à définir et mettre en œuvre une stratégie touristique commune,</v>
      </c>
      <c r="F53" s="132" t="s">
        <v>113</v>
      </c>
      <c r="G53" s="248">
        <f>'4. Gouv.'!Q11</f>
        <v>0</v>
      </c>
      <c r="H53" s="19" t="str">
        <f t="shared" si="3"/>
        <v>Vous n'avez pas répondu à cette question</v>
      </c>
      <c r="I53" s="257"/>
      <c r="J53" s="439"/>
      <c r="K53" s="440"/>
      <c r="L53" s="440"/>
      <c r="M53" s="441"/>
    </row>
    <row r="54" spans="2:13" ht="45.75" customHeight="1" thickBot="1">
      <c r="B54" s="460"/>
      <c r="C54" s="403"/>
      <c r="D54" s="23" t="str">
        <f>'4. Gouv.'!C12</f>
        <v>Etes-vous impliqués au sein de voter filière touristique (syndicat hôtelier, confédération, fédération de gîtes…) ?</v>
      </c>
      <c r="F54" s="133" t="s">
        <v>113</v>
      </c>
      <c r="G54" s="246">
        <f>'4. Gouv.'!Q12</f>
        <v>0</v>
      </c>
      <c r="H54" s="23" t="str">
        <f t="shared" si="3"/>
        <v>Vous n'avez pas répondu à cette question</v>
      </c>
      <c r="I54" s="257"/>
      <c r="J54" s="445"/>
      <c r="K54" s="446"/>
      <c r="L54" s="446"/>
      <c r="M54" s="447"/>
    </row>
    <row r="55" spans="2:13" ht="45.75" customHeight="1">
      <c r="B55" s="460"/>
      <c r="C55" s="401" t="str">
        <f>'4. Gouv.'!B13</f>
        <v>Gouvernance interne</v>
      </c>
      <c r="D55" s="22" t="str">
        <f>'4. Gouv.'!C13</f>
        <v>Votre personnel est-il impliqué lors de décisions liés à l'entreprise ?</v>
      </c>
      <c r="F55" s="131" t="s">
        <v>113</v>
      </c>
      <c r="G55" s="250">
        <f>'4. Gouv.'!Q13</f>
        <v>0</v>
      </c>
      <c r="H55" s="22" t="str">
        <f t="shared" si="3"/>
        <v>Vous n'avez pas répondu à cette question</v>
      </c>
      <c r="I55" s="257"/>
      <c r="J55" s="442"/>
      <c r="K55" s="443"/>
      <c r="L55" s="443"/>
      <c r="M55" s="444"/>
    </row>
    <row r="56" spans="2:13" ht="45.75" customHeight="1">
      <c r="B56" s="460"/>
      <c r="C56" s="402"/>
      <c r="D56" s="19" t="str">
        <f>'4. Gouv.'!C14</f>
        <v>Votre personnel est-il informé et formé au développement durable et à l'écotourisme ?</v>
      </c>
      <c r="E56" s="126"/>
      <c r="F56" s="132" t="s">
        <v>113</v>
      </c>
      <c r="G56" s="253">
        <f>'4. Gouv.'!Q14</f>
        <v>0</v>
      </c>
      <c r="H56" s="102" t="str">
        <f t="shared" si="3"/>
        <v>Vous n'avez pas répondu à cette question</v>
      </c>
      <c r="I56" s="38"/>
      <c r="J56" s="451"/>
      <c r="K56" s="452"/>
      <c r="L56" s="452"/>
      <c r="M56" s="453"/>
    </row>
    <row r="57" spans="2:13" ht="45.75" customHeight="1" thickBot="1">
      <c r="B57" s="463"/>
      <c r="C57" s="403"/>
      <c r="D57" s="23" t="str">
        <f>'4. Gouv.'!C15</f>
        <v>Avez-vous identifié/désigné un responsable DD dans votre entreprise</v>
      </c>
      <c r="E57" s="126"/>
      <c r="F57" s="133" t="s">
        <v>116</v>
      </c>
      <c r="G57" s="252">
        <f>'4. Gouv.'!Q15</f>
        <v>0</v>
      </c>
      <c r="H57" s="20" t="str">
        <f t="shared" si="3"/>
        <v>Vous n'avez pas répondu à cette question</v>
      </c>
      <c r="I57" s="38"/>
      <c r="J57" s="454"/>
      <c r="K57" s="455"/>
      <c r="L57" s="455"/>
      <c r="M57" s="456"/>
    </row>
    <row r="58" spans="2:13" ht="15.75" thickBot="1">
      <c r="F58" s="263"/>
      <c r="G58" s="129"/>
      <c r="H58" s="128"/>
      <c r="I58" s="258"/>
      <c r="J58" s="260"/>
      <c r="K58" s="260"/>
      <c r="L58" s="260"/>
      <c r="M58" s="260"/>
    </row>
    <row r="59" spans="2:13" ht="45.75" customHeight="1">
      <c r="B59" s="461" t="s">
        <v>81</v>
      </c>
      <c r="C59" s="401" t="s">
        <v>37</v>
      </c>
      <c r="D59" s="22" t="str">
        <f>'5. Validité'!C9</f>
        <v>Avez-vous définit et rédigé une stratégie à moyen terme (3 à 5 ans)  du développement durable dans votre établissement ? Investissements, achats courants…*</v>
      </c>
      <c r="F59" s="131" t="s">
        <v>113</v>
      </c>
      <c r="G59" s="135">
        <f>'5. Validité'!Q9</f>
        <v>0</v>
      </c>
      <c r="H59" s="255" t="str">
        <f>IF(G59=0,"Vous n'avez pas répondu à cette question",(IF(G59=1,"Des actions sont à engager prioritairement sur cette question",(IF(G59=2,"Vous êtes sensibilisé sur cette question mais des efforts restent à fournir",(IF(G59=3,"Vous êtes déjà très engagés sur cette question","Vous avez atteint le niveau d'engagement maximum")))))))</f>
        <v>Vous n'avez pas répondu à cette question</v>
      </c>
      <c r="I59" s="257"/>
      <c r="J59" s="442"/>
      <c r="K59" s="443"/>
      <c r="L59" s="443"/>
      <c r="M59" s="444"/>
    </row>
    <row r="60" spans="2:13" ht="45.75" customHeight="1" thickBot="1">
      <c r="B60" s="462"/>
      <c r="C60" s="403"/>
      <c r="D60" s="23" t="str">
        <f>'5. Validité'!C10</f>
        <v>Avez-vous définit et rédigé une stratégie à moyen terme (10 à 15 ans)  du développement durable dans votre établissement ? Investissements, achats courants…*</v>
      </c>
      <c r="F60" s="133" t="s">
        <v>113</v>
      </c>
      <c r="G60" s="136">
        <f>'5. Validité'!Q10</f>
        <v>0</v>
      </c>
      <c r="H60" s="256" t="str">
        <f>IF(G60=0,"Vous n'avez pas répondu à cette question",(IF(G60=1,"Des actions sont à engager prioritairement sur cette question",(IF(G60=2,"Vous êtes sensibilisé sur cette question mais des efforts restent à fournir",(IF(G60=3,"Vous êtes déjà très engagés sur cette question","Vous avez atteint le niveau d'engagement maximum")))))))</f>
        <v>Vous n'avez pas répondu à cette question</v>
      </c>
      <c r="I60" s="257"/>
      <c r="J60" s="445"/>
      <c r="K60" s="446"/>
      <c r="L60" s="446"/>
      <c r="M60" s="447"/>
    </row>
    <row r="61" spans="2:13" ht="15.75" thickBot="1">
      <c r="F61" s="263"/>
      <c r="G61" s="129"/>
      <c r="H61" s="128"/>
      <c r="I61" s="258"/>
      <c r="J61" s="260"/>
      <c r="K61" s="260"/>
      <c r="L61" s="260"/>
      <c r="M61" s="260"/>
    </row>
    <row r="62" spans="2:13" ht="45.75" customHeight="1">
      <c r="B62" s="459" t="s">
        <v>85</v>
      </c>
      <c r="C62" s="401" t="str">
        <f>'6. Compo. éduc.'!B9</f>
        <v>Sensibiliser et expliquer le développement durable</v>
      </c>
      <c r="D62" s="22" t="str">
        <f>'6. Compo. éduc.'!C9</f>
        <v>Sensibilisez-vous les clients au tri sélectif ?</v>
      </c>
      <c r="E62" s="33"/>
      <c r="F62" s="131" t="s">
        <v>113</v>
      </c>
      <c r="G62" s="250">
        <f>'6. Compo. éduc.'!R9</f>
        <v>0</v>
      </c>
      <c r="H62" s="22" t="str">
        <f>IF(G62=0,"Vous n'avez pas répondu à cette question",(IF(G62=1,"Des actions sont à engager prioritairement sur cette question",(IF(G62=2,"Vous êtes sensibilisé sur cette question mais des efforts restent à fournir",(IF(G62=3,"Vous êtes déjà très engagés sur cette question","Vous avez atteint le niveau d'engagement maximum")))))))</f>
        <v>Vous n'avez pas répondu à cette question</v>
      </c>
      <c r="I62" s="257"/>
      <c r="J62" s="442"/>
      <c r="K62" s="443"/>
      <c r="L62" s="443"/>
      <c r="M62" s="444"/>
    </row>
    <row r="63" spans="2:13" ht="45.75" customHeight="1">
      <c r="B63" s="460"/>
      <c r="C63" s="402"/>
      <c r="D63" s="19" t="str">
        <f>'6. Compo. éduc.'!C10</f>
        <v>Sensibilisez-vous vos clientèles à la bonne utilisation de la ressource en eau ?</v>
      </c>
      <c r="E63" s="33"/>
      <c r="F63" s="132" t="s">
        <v>113</v>
      </c>
      <c r="G63" s="248">
        <f>'6. Compo. éduc.'!R10</f>
        <v>0</v>
      </c>
      <c r="H63" s="19" t="str">
        <f t="shared" ref="H63:H69" si="4">IF(G63=0,"Vous n'avez pas répondu à cette question",(IF(G63=1,"Des actions sont à engager prioritairement sur cette question",(IF(G63=2,"Vous êtes sensibilisé sur cette question mais des efforts restent à fournir",(IF(G63=3,"Vous êtes déjà très engagés sur cette question","Vous avez atteint le niveau d'engagement maximum")))))))</f>
        <v>Vous n'avez pas répondu à cette question</v>
      </c>
      <c r="I63" s="257"/>
      <c r="J63" s="439"/>
      <c r="K63" s="440"/>
      <c r="L63" s="440"/>
      <c r="M63" s="441"/>
    </row>
    <row r="64" spans="2:13" ht="45.75" customHeight="1">
      <c r="B64" s="460"/>
      <c r="C64" s="402"/>
      <c r="D64" s="19" t="str">
        <f>'6. Compo. éduc.'!C11</f>
        <v>Mettez-vous à disposition de vos clientèles une documentation, des outils, des magasines… qui permettent d'appréhender les différents thèmes du développement durable ?
(ex : Approche systémique du développement durable, gestion de l'eau, écoconstruction, biodiversité...)</v>
      </c>
      <c r="E64" s="33"/>
      <c r="F64" s="132" t="s">
        <v>116</v>
      </c>
      <c r="G64" s="248">
        <f>'6. Compo. éduc.'!R11</f>
        <v>0</v>
      </c>
      <c r="H64" s="19" t="str">
        <f t="shared" si="4"/>
        <v>Vous n'avez pas répondu à cette question</v>
      </c>
      <c r="I64" s="257"/>
      <c r="J64" s="439"/>
      <c r="K64" s="440"/>
      <c r="L64" s="440"/>
      <c r="M64" s="441"/>
    </row>
    <row r="65" spans="2:13" ht="45.75" customHeight="1">
      <c r="B65" s="460"/>
      <c r="C65" s="402"/>
      <c r="D65" s="19" t="str">
        <f>'6. Compo. éduc.'!C12</f>
        <v>Proposez-vous durant votre événement un moment dédié au développement durable ?</v>
      </c>
      <c r="E65" s="33"/>
      <c r="F65" s="132" t="s">
        <v>116</v>
      </c>
      <c r="G65" s="248">
        <f>'6. Compo. éduc.'!R12</f>
        <v>0</v>
      </c>
      <c r="H65" s="19" t="str">
        <f t="shared" si="4"/>
        <v>Vous n'avez pas répondu à cette question</v>
      </c>
      <c r="I65" s="257"/>
      <c r="J65" s="439"/>
      <c r="K65" s="440"/>
      <c r="L65" s="440"/>
      <c r="M65" s="441"/>
    </row>
    <row r="66" spans="2:13" ht="45.75" customHeight="1">
      <c r="B66" s="460"/>
      <c r="C66" s="402"/>
      <c r="D66" s="19" t="str">
        <f>'6. Compo. éduc.'!C13</f>
        <v>Montrez-vous vos engagements durables/écotouristiques dans vos médias/outil de communication ?
(Communication à l'extérieur de votre équipement)</v>
      </c>
      <c r="E66" s="33"/>
      <c r="F66" s="132" t="s">
        <v>113</v>
      </c>
      <c r="G66" s="248">
        <f>'6. Compo. éduc.'!R13</f>
        <v>0</v>
      </c>
      <c r="H66" s="19" t="str">
        <f t="shared" si="4"/>
        <v>Vous n'avez pas répondu à cette question</v>
      </c>
      <c r="I66" s="257"/>
      <c r="J66" s="439"/>
      <c r="K66" s="440"/>
      <c r="L66" s="440"/>
      <c r="M66" s="441"/>
    </row>
    <row r="67" spans="2:13" ht="45.75" customHeight="1" thickBot="1">
      <c r="B67" s="460"/>
      <c r="C67" s="403"/>
      <c r="D67" s="23" t="str">
        <f>'6. Compo. éduc.'!C14</f>
        <v>Affichez vous dans votre établissement vos engagements durables ?
(Communication à l'intérieur de votre établissement)</v>
      </c>
      <c r="E67" s="33"/>
      <c r="F67" s="133" t="s">
        <v>113</v>
      </c>
      <c r="G67" s="246">
        <f>'6. Compo. éduc.'!R14</f>
        <v>0</v>
      </c>
      <c r="H67" s="23" t="str">
        <f t="shared" si="4"/>
        <v>Vous n'avez pas répondu à cette question</v>
      </c>
      <c r="I67" s="257"/>
      <c r="J67" s="457"/>
      <c r="K67" s="457"/>
      <c r="L67" s="457"/>
      <c r="M67" s="457"/>
    </row>
    <row r="68" spans="2:13" ht="45.75" customHeight="1">
      <c r="B68" s="460"/>
      <c r="C68" s="401" t="str">
        <f>'6. Compo. éduc.'!B15</f>
        <v>Connaître sa cible</v>
      </c>
      <c r="D68" s="22" t="str">
        <f>'6. Compo. éduc.'!C15</f>
        <v>Pouvez-vous exprimer vos engagements "responsables" en différentes langues ?</v>
      </c>
      <c r="E68" s="33"/>
      <c r="F68" s="131" t="s">
        <v>113</v>
      </c>
      <c r="G68" s="250">
        <f>'6. Compo. éduc.'!R15</f>
        <v>0</v>
      </c>
      <c r="H68" s="262" t="str">
        <f t="shared" si="4"/>
        <v>Vous n'avez pas répondu à cette question</v>
      </c>
      <c r="I68" s="38"/>
      <c r="J68" s="448"/>
      <c r="K68" s="449"/>
      <c r="L68" s="449"/>
      <c r="M68" s="450"/>
    </row>
    <row r="69" spans="2:13" ht="45.75" customHeight="1" thickBot="1">
      <c r="B69" s="463"/>
      <c r="C69" s="403"/>
      <c r="D69" s="23" t="str">
        <f>'6. Compo. éduc.'!C16</f>
        <v>Evaluez-vous votre la compréhension de ce message "responsable" par les touristes ?</v>
      </c>
      <c r="E69" s="33"/>
      <c r="F69" s="133" t="s">
        <v>113</v>
      </c>
      <c r="G69" s="246">
        <f>'6. Compo. éduc.'!R16</f>
        <v>0</v>
      </c>
      <c r="H69" s="20" t="str">
        <f t="shared" si="4"/>
        <v>Vous n'avez pas répondu à cette question</v>
      </c>
      <c r="I69" s="38"/>
      <c r="J69" s="454"/>
      <c r="K69" s="455"/>
      <c r="L69" s="455"/>
      <c r="M69" s="456"/>
    </row>
    <row r="70" spans="2:13" ht="15.75" thickBot="1">
      <c r="F70" s="263"/>
      <c r="G70" s="129"/>
      <c r="H70" s="128"/>
      <c r="I70" s="258"/>
      <c r="J70" s="260"/>
      <c r="K70" s="260"/>
      <c r="L70" s="260"/>
      <c r="M70" s="260"/>
    </row>
    <row r="71" spans="2:13" ht="45.75" customHeight="1">
      <c r="B71" s="459" t="s">
        <v>87</v>
      </c>
      <c r="C71" s="401" t="str">
        <f>'7. Média. envi.'!B9</f>
        <v>Valoriser les patrimoines</v>
      </c>
      <c r="D71" s="22" t="str">
        <f>'7. Média. envi.'!C9</f>
        <v>Comment sensibilisez-vous les clientèles à la préservation de l'environnement auprès de vos clientèles ?</v>
      </c>
      <c r="E71" s="33"/>
      <c r="F71" s="131" t="s">
        <v>113</v>
      </c>
      <c r="G71" s="250" t="e">
        <f>'7. Média. envi.'!#REF!</f>
        <v>#REF!</v>
      </c>
      <c r="H71" s="22" t="e">
        <f>IF(G71=0,"Vous n'avez pas répondu à cette question",(IF(G71=1,"Des actions sont à engager prioritairement sur cette question",(IF(G71=2,"Vous êtes sensibilisé sur cette question mais des efforts restent à fournir",(IF(G71=3,"Vous êtes déjà très engagés sur cette question","Vous avez atteint le niveau d'engagement maximum")))))))</f>
        <v>#REF!</v>
      </c>
      <c r="I71" s="257"/>
      <c r="J71" s="442"/>
      <c r="K71" s="443"/>
      <c r="L71" s="443"/>
      <c r="M71" s="444"/>
    </row>
    <row r="72" spans="2:13" ht="45.75" customHeight="1">
      <c r="B72" s="460"/>
      <c r="C72" s="402"/>
      <c r="D72" s="19" t="str">
        <f>'7. Média. envi.'!C10</f>
        <v>Comment sensibilisez-vous les clientèles à la préservation des patrimoines culturels et humains ?</v>
      </c>
      <c r="E72" s="33"/>
      <c r="F72" s="132" t="s">
        <v>113</v>
      </c>
      <c r="G72" s="248">
        <f>'7. Média. envi.'!Q15</f>
        <v>0</v>
      </c>
      <c r="H72" s="19" t="str">
        <f t="shared" ref="H72:H76" si="5">IF(G72=0,"Vous n'avez pas répondu à cette question",(IF(G72=1,"Des actions sont à engager prioritairement sur cette question",(IF(G72=2,"Vous êtes sensibilisé sur cette question mais des efforts restent à fournir",(IF(G72=3,"Vous êtes déjà très engagés sur cette question","Vous avez atteint le niveau d'engagement maximum")))))))</f>
        <v>Vous n'avez pas répondu à cette question</v>
      </c>
      <c r="I72" s="257"/>
      <c r="J72" s="476"/>
      <c r="K72" s="476"/>
      <c r="L72" s="476"/>
      <c r="M72" s="476"/>
    </row>
    <row r="73" spans="2:13" ht="45.75" customHeight="1" thickBot="1">
      <c r="B73" s="460"/>
      <c r="C73" s="403"/>
      <c r="D73" s="23" t="str">
        <f>'7. Média. envi.'!C11</f>
        <v>Etes-vous membres d'un réseau d'éducation à l'environnement ?</v>
      </c>
      <c r="E73" s="33"/>
      <c r="F73" s="133" t="s">
        <v>113</v>
      </c>
      <c r="G73" s="246">
        <f>'7. Média. envi.'!Q16</f>
        <v>0</v>
      </c>
      <c r="H73" s="23" t="str">
        <f t="shared" si="5"/>
        <v>Vous n'avez pas répondu à cette question</v>
      </c>
      <c r="I73" s="257"/>
      <c r="J73" s="457"/>
      <c r="K73" s="457"/>
      <c r="L73" s="457"/>
      <c r="M73" s="457"/>
    </row>
    <row r="74" spans="2:13" ht="45.75" customHeight="1">
      <c r="B74" s="460"/>
      <c r="C74" s="402" t="str">
        <f>'7. Média. envi.'!B12</f>
        <v>Faciliter la compréhension</v>
      </c>
      <c r="D74" s="19" t="str">
        <f>'7. Média. envi.'!C12</f>
        <v>Mettez-vous a disposition de vos clientèles des outils/médias/supports de pédagogie à l'environnement ?</v>
      </c>
      <c r="E74" s="33"/>
      <c r="F74" s="132" t="s">
        <v>113</v>
      </c>
      <c r="G74" s="248">
        <f>'7. Média. envi.'!Q18</f>
        <v>0</v>
      </c>
      <c r="H74" s="19" t="str">
        <f t="shared" si="5"/>
        <v>Vous n'avez pas répondu à cette question</v>
      </c>
      <c r="I74" s="257"/>
      <c r="J74" s="439"/>
      <c r="K74" s="440"/>
      <c r="L74" s="440"/>
      <c r="M74" s="441"/>
    </row>
    <row r="75" spans="2:13" ht="45.75" customHeight="1">
      <c r="B75" s="460"/>
      <c r="C75" s="402"/>
      <c r="D75" s="19" t="str">
        <f>'7. Média. envi.'!C13</f>
        <v>Quelle est la nature de vos supports de visite ?</v>
      </c>
      <c r="E75" s="126"/>
      <c r="F75" s="132" t="s">
        <v>113</v>
      </c>
      <c r="G75" s="253">
        <f>'7. Média. envi.'!Q19</f>
        <v>0</v>
      </c>
      <c r="H75" s="102" t="str">
        <f t="shared" si="5"/>
        <v>Vous n'avez pas répondu à cette question</v>
      </c>
      <c r="I75" s="38"/>
      <c r="J75" s="451"/>
      <c r="K75" s="452"/>
      <c r="L75" s="452"/>
      <c r="M75" s="453"/>
    </row>
    <row r="76" spans="2:13" ht="45.75" customHeight="1">
      <c r="B76" s="460"/>
      <c r="C76" s="402"/>
      <c r="D76" s="19" t="str">
        <f>'7. Média. envi.'!C14</f>
        <v>A quelle fréquence renouvelez-vous les supports ?</v>
      </c>
      <c r="E76" s="33"/>
      <c r="F76" s="132" t="s">
        <v>113</v>
      </c>
      <c r="G76" s="248">
        <f>'7. Média. envi.'!Q20</f>
        <v>0</v>
      </c>
      <c r="H76" s="19" t="str">
        <f t="shared" si="5"/>
        <v>Vous n'avez pas répondu à cette question</v>
      </c>
      <c r="I76" s="257"/>
      <c r="J76" s="439"/>
      <c r="K76" s="440"/>
      <c r="L76" s="440"/>
      <c r="M76" s="441"/>
    </row>
    <row r="77" spans="2:13">
      <c r="J77" s="114"/>
    </row>
  </sheetData>
  <mergeCells count="99">
    <mergeCell ref="C71:C73"/>
    <mergeCell ref="C74:C76"/>
    <mergeCell ref="J73:M73"/>
    <mergeCell ref="J72:M72"/>
    <mergeCell ref="J36:M36"/>
    <mergeCell ref="J37:M37"/>
    <mergeCell ref="J42:M42"/>
    <mergeCell ref="J41:M41"/>
    <mergeCell ref="J40:M40"/>
    <mergeCell ref="J39:M39"/>
    <mergeCell ref="J38:M38"/>
    <mergeCell ref="C59:C60"/>
    <mergeCell ref="C62:C67"/>
    <mergeCell ref="C68:C69"/>
    <mergeCell ref="J59:M59"/>
    <mergeCell ref="J71:M71"/>
    <mergeCell ref="G3:H4"/>
    <mergeCell ref="J3:M4"/>
    <mergeCell ref="C19:C20"/>
    <mergeCell ref="C21:C23"/>
    <mergeCell ref="J25:M25"/>
    <mergeCell ref="C10:C12"/>
    <mergeCell ref="C6:C9"/>
    <mergeCell ref="J17:M17"/>
    <mergeCell ref="J16:M16"/>
    <mergeCell ref="J15:M15"/>
    <mergeCell ref="J12:M12"/>
    <mergeCell ref="J11:M11"/>
    <mergeCell ref="J10:M10"/>
    <mergeCell ref="J9:M9"/>
    <mergeCell ref="J8:M8"/>
    <mergeCell ref="J24:M24"/>
    <mergeCell ref="B51:B57"/>
    <mergeCell ref="J49:M49"/>
    <mergeCell ref="J44:M44"/>
    <mergeCell ref="J53:M53"/>
    <mergeCell ref="J52:M52"/>
    <mergeCell ref="J57:M57"/>
    <mergeCell ref="J56:M56"/>
    <mergeCell ref="C44:C45"/>
    <mergeCell ref="C46:C47"/>
    <mergeCell ref="C48:C49"/>
    <mergeCell ref="J45:M45"/>
    <mergeCell ref="J46:M46"/>
    <mergeCell ref="J47:M47"/>
    <mergeCell ref="J48:M48"/>
    <mergeCell ref="C51:C54"/>
    <mergeCell ref="C55:C57"/>
    <mergeCell ref="B6:B17"/>
    <mergeCell ref="B19:B42"/>
    <mergeCell ref="J29:M29"/>
    <mergeCell ref="J20:M20"/>
    <mergeCell ref="J19:M19"/>
    <mergeCell ref="J33:M33"/>
    <mergeCell ref="C13:C17"/>
    <mergeCell ref="C30:C32"/>
    <mergeCell ref="C38:C40"/>
    <mergeCell ref="J21:M21"/>
    <mergeCell ref="J22:M22"/>
    <mergeCell ref="J23:M23"/>
    <mergeCell ref="J27:M27"/>
    <mergeCell ref="J26:M26"/>
    <mergeCell ref="J28:M28"/>
    <mergeCell ref="J34:M34"/>
    <mergeCell ref="B1:M1"/>
    <mergeCell ref="B44:B49"/>
    <mergeCell ref="B59:B60"/>
    <mergeCell ref="B62:B69"/>
    <mergeCell ref="B71:B76"/>
    <mergeCell ref="J13:M13"/>
    <mergeCell ref="J7:M7"/>
    <mergeCell ref="C3:C4"/>
    <mergeCell ref="J14:M14"/>
    <mergeCell ref="J31:M31"/>
    <mergeCell ref="J60:M60"/>
    <mergeCell ref="D3:D4"/>
    <mergeCell ref="F3:F4"/>
    <mergeCell ref="J6:M6"/>
    <mergeCell ref="J32:M32"/>
    <mergeCell ref="J51:M51"/>
    <mergeCell ref="J68:M68"/>
    <mergeCell ref="J76:M76"/>
    <mergeCell ref="J75:M75"/>
    <mergeCell ref="J74:M74"/>
    <mergeCell ref="J66:M66"/>
    <mergeCell ref="J69:M69"/>
    <mergeCell ref="J67:M67"/>
    <mergeCell ref="C24:C26"/>
    <mergeCell ref="C28:C29"/>
    <mergeCell ref="C33:C37"/>
    <mergeCell ref="C41:C42"/>
    <mergeCell ref="J65:M65"/>
    <mergeCell ref="J64:M64"/>
    <mergeCell ref="J63:M63"/>
    <mergeCell ref="J55:M55"/>
    <mergeCell ref="J54:M54"/>
    <mergeCell ref="J30:M30"/>
    <mergeCell ref="J35:M35"/>
    <mergeCell ref="J62:M62"/>
  </mergeCells>
  <conditionalFormatting sqref="H19:I76 H6:I17">
    <cfRule type="cellIs" dxfId="0" priority="2" stopIfTrue="1" operator="equal">
      <formula>"Vous n'avez pas répondu à cette question"</formula>
    </cfRule>
  </conditionalFormatting>
  <pageMargins left="0.70866141732283472" right="0.70866141732283472" top="0.74803149606299213" bottom="0.74803149606299213" header="0.31496062992125984" footer="0.31496062992125984"/>
  <pageSetup paperSize="9" scale="53" fitToHeight="4" orientation="portrait" r:id="rId1"/>
  <rowBreaks count="6" manualBreakCount="6">
    <brk id="18" min="1" max="12" man="1"/>
    <brk id="26" min="1" max="12" man="1"/>
    <brk id="37" min="1" max="12" man="1"/>
    <brk id="42" min="1" max="12" man="1"/>
    <brk id="50" min="1" max="12" man="1"/>
    <brk id="61" min="1" max="12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 codeName="Feuil3">
    <tabColor rgb="FF00B0F0"/>
    <pageSetUpPr fitToPage="1"/>
  </sheetPr>
  <dimension ref="B1:R28"/>
  <sheetViews>
    <sheetView zoomScale="70" zoomScaleNormal="70" workbookViewId="0">
      <pane ySplit="8" topLeftCell="A9" activePane="bottomLeft" state="frozen"/>
      <selection activeCell="T9" sqref="T9"/>
      <selection pane="bottomLeft" activeCell="I25" sqref="I25"/>
    </sheetView>
  </sheetViews>
  <sheetFormatPr baseColWidth="10" defaultRowHeight="15"/>
  <cols>
    <col min="1" max="1" width="3" style="9" customWidth="1"/>
    <col min="2" max="2" width="10.7109375" style="9" customWidth="1"/>
    <col min="3" max="3" width="30.7109375" style="9" customWidth="1"/>
    <col min="4" max="5" width="1.42578125" style="9" customWidth="1"/>
    <col min="6" max="6" width="18.5703125" style="9" customWidth="1"/>
    <col min="7" max="8" width="3.5703125" style="9" customWidth="1"/>
    <col min="9" max="9" width="18.5703125" style="9" customWidth="1"/>
    <col min="10" max="11" width="3.5703125" style="9" customWidth="1"/>
    <col min="12" max="12" width="18.5703125" style="9" customWidth="1"/>
    <col min="13" max="14" width="3.5703125" style="9" customWidth="1"/>
    <col min="15" max="15" width="18.5703125" style="9" customWidth="1"/>
    <col min="16" max="17" width="3.5703125" style="9" customWidth="1"/>
    <col min="18" max="18" width="3.7109375" style="280" customWidth="1"/>
    <col min="19" max="16384" width="11.42578125" style="9"/>
  </cols>
  <sheetData>
    <row r="1" spans="2:18" ht="18.75">
      <c r="B1" s="316" t="s">
        <v>67</v>
      </c>
      <c r="C1" s="316"/>
      <c r="D1" s="316"/>
      <c r="E1" s="316"/>
      <c r="F1" s="316"/>
      <c r="G1" s="316"/>
      <c r="H1" s="316"/>
      <c r="I1" s="316"/>
      <c r="J1" s="316"/>
      <c r="K1" s="316"/>
      <c r="L1" s="316"/>
      <c r="M1" s="316"/>
      <c r="N1" s="316"/>
      <c r="O1" s="316"/>
      <c r="P1" s="316"/>
      <c r="Q1" s="316"/>
    </row>
    <row r="2" spans="2:18" ht="3" customHeight="1"/>
    <row r="3" spans="2:18" ht="15" customHeight="1">
      <c r="F3" s="317" t="str">
        <f>IF(SUM((IF(R9=0,"0","1")),(IF(R10=0,"0","1")),(IF(R11=0,"0","1")),(IF(R12=0,"0","1")),(IF(R13=0,"0","1")),(IF(R14=0,"0","1")),(IF(R15=0,"0","1")),(IF(R16=0,"0","1")),(IF(R18=0,"0","1")),(IF(R17=0,"0","1")),(IF(R19=0,"0","1")),(IF(R20=0,"0","1")))&lt;12,"Vous n'avez pas répondu à toutes les questions, merci de vérifier avant de passer à l'étape suivante","Vous avez répondu à toutes les questions, passez à l'étape 2/7")</f>
        <v>Vous n'avez pas répondu à toutes les questions, merci de vérifier avant de passer à l'étape suivante</v>
      </c>
      <c r="G3" s="317"/>
      <c r="H3" s="317"/>
      <c r="I3" s="317"/>
      <c r="J3" s="317"/>
      <c r="K3" s="317"/>
      <c r="L3" s="317"/>
      <c r="M3" s="317"/>
      <c r="N3" s="317"/>
      <c r="O3" s="317"/>
      <c r="P3" s="317"/>
      <c r="Q3" s="317"/>
    </row>
    <row r="4" spans="2:18" ht="15" customHeight="1">
      <c r="F4" s="317"/>
      <c r="G4" s="317"/>
      <c r="H4" s="317"/>
      <c r="I4" s="317"/>
      <c r="J4" s="317"/>
      <c r="K4" s="317"/>
      <c r="L4" s="317"/>
      <c r="M4" s="317"/>
      <c r="N4" s="317"/>
      <c r="O4" s="317"/>
      <c r="P4" s="317"/>
      <c r="Q4" s="317"/>
    </row>
    <row r="5" spans="2:18" ht="3" customHeight="1"/>
    <row r="6" spans="2:18" ht="15" customHeight="1">
      <c r="B6" s="318" t="s">
        <v>43</v>
      </c>
      <c r="C6" s="320" t="s">
        <v>1</v>
      </c>
      <c r="D6" s="10"/>
      <c r="E6" s="10"/>
      <c r="F6" s="332" t="s">
        <v>299</v>
      </c>
      <c r="G6" s="332"/>
      <c r="H6" s="332"/>
      <c r="I6" s="332"/>
      <c r="J6" s="332"/>
      <c r="K6" s="332"/>
      <c r="L6" s="332"/>
      <c r="M6" s="332"/>
      <c r="N6" s="332"/>
      <c r="O6" s="332"/>
      <c r="P6" s="332"/>
      <c r="Q6" s="322"/>
    </row>
    <row r="7" spans="2:18" ht="15.75" thickBot="1">
      <c r="B7" s="319"/>
      <c r="C7" s="321"/>
      <c r="D7" s="10"/>
      <c r="E7" s="10"/>
      <c r="F7" s="323" t="s">
        <v>2</v>
      </c>
      <c r="G7" s="323"/>
      <c r="H7" s="324"/>
      <c r="I7" s="321" t="s">
        <v>3</v>
      </c>
      <c r="J7" s="323"/>
      <c r="K7" s="324"/>
      <c r="L7" s="321" t="s">
        <v>4</v>
      </c>
      <c r="M7" s="323"/>
      <c r="N7" s="324"/>
      <c r="O7" s="321" t="s">
        <v>5</v>
      </c>
      <c r="P7" s="323"/>
      <c r="Q7" s="323"/>
    </row>
    <row r="8" spans="2:18" ht="3" customHeight="1" thickBot="1"/>
    <row r="9" spans="2:18" ht="24" customHeight="1">
      <c r="B9" s="325" t="s">
        <v>47</v>
      </c>
      <c r="C9" s="50" t="s">
        <v>141</v>
      </c>
      <c r="D9" s="11"/>
      <c r="E9" s="11"/>
      <c r="F9" s="195" t="s">
        <v>38</v>
      </c>
      <c r="G9" s="198">
        <v>1</v>
      </c>
      <c r="H9" s="60"/>
      <c r="I9" s="198" t="s">
        <v>40</v>
      </c>
      <c r="J9" s="198">
        <v>2</v>
      </c>
      <c r="K9" s="60"/>
      <c r="L9" s="331" t="s">
        <v>41</v>
      </c>
      <c r="M9" s="331"/>
      <c r="N9" s="331"/>
      <c r="O9" s="331"/>
      <c r="P9" s="198">
        <v>4</v>
      </c>
      <c r="Q9" s="63"/>
      <c r="R9" s="280">
        <f>IF((SUM((IF(H9="X",1,0)),IF(K9="X",1,0),IF(N9="X",1,0),IF(Q9="X",1,0)))&gt;1,"Attention vous avez coché deux cases",(SUM((IF(ISBLANK(H9),"0",G9)),(IF(ISBLANK(K9),"0",J9)),(IF(ISBLANK(N9),"0",M9)),(IF(ISBLANK(Q9),"0",P9)))))</f>
        <v>0</v>
      </c>
    </row>
    <row r="10" spans="2:18" ht="24" customHeight="1">
      <c r="B10" s="305"/>
      <c r="C10" s="54" t="s">
        <v>187</v>
      </c>
      <c r="D10" s="11"/>
      <c r="E10" s="11"/>
      <c r="F10" s="333" t="s">
        <v>188</v>
      </c>
      <c r="G10" s="334"/>
      <c r="H10" s="334"/>
      <c r="I10" s="334"/>
      <c r="J10" s="193">
        <v>2</v>
      </c>
      <c r="K10" s="61"/>
      <c r="L10" s="334" t="s">
        <v>189</v>
      </c>
      <c r="M10" s="334"/>
      <c r="N10" s="334"/>
      <c r="O10" s="334"/>
      <c r="P10" s="193">
        <v>4</v>
      </c>
      <c r="Q10" s="64"/>
      <c r="R10" s="280">
        <f t="shared" ref="R10:R20" si="0">IF((SUM((IF(H10="X",1,0)),IF(K10="X",1,0),IF(N10="X",1,0),IF(Q10="X",1,0)))&gt;1,"Attention vous avez coché deux cases",(SUM((IF(ISBLANK(H10),"0",G10)),(IF(ISBLANK(K10),"0",J10)),(IF(ISBLANK(N10),"0",M10)),(IF(ISBLANK(Q10),"0",P10)))))</f>
        <v>0</v>
      </c>
    </row>
    <row r="11" spans="2:18" ht="48">
      <c r="B11" s="305"/>
      <c r="C11" s="54" t="s">
        <v>154</v>
      </c>
      <c r="D11" s="11"/>
      <c r="E11" s="11"/>
      <c r="F11" s="194" t="s">
        <v>6</v>
      </c>
      <c r="G11" s="193">
        <v>1</v>
      </c>
      <c r="H11" s="61"/>
      <c r="I11" s="193" t="s">
        <v>177</v>
      </c>
      <c r="J11" s="193">
        <v>2</v>
      </c>
      <c r="K11" s="61"/>
      <c r="L11" s="193" t="s">
        <v>178</v>
      </c>
      <c r="M11" s="193">
        <v>3</v>
      </c>
      <c r="N11" s="61"/>
      <c r="O11" s="193" t="s">
        <v>179</v>
      </c>
      <c r="P11" s="193">
        <v>4</v>
      </c>
      <c r="Q11" s="64"/>
      <c r="R11" s="280">
        <f t="shared" si="0"/>
        <v>0</v>
      </c>
    </row>
    <row r="12" spans="2:18" ht="60.75" thickBot="1">
      <c r="B12" s="306"/>
      <c r="C12" s="56" t="s">
        <v>190</v>
      </c>
      <c r="D12" s="11"/>
      <c r="E12" s="11"/>
      <c r="F12" s="238" t="s">
        <v>252</v>
      </c>
      <c r="G12" s="196">
        <v>1</v>
      </c>
      <c r="H12" s="62"/>
      <c r="I12" s="196" t="s">
        <v>159</v>
      </c>
      <c r="J12" s="196">
        <v>2</v>
      </c>
      <c r="K12" s="62"/>
      <c r="L12" s="330" t="s">
        <v>160</v>
      </c>
      <c r="M12" s="330"/>
      <c r="N12" s="330"/>
      <c r="O12" s="330"/>
      <c r="P12" s="196">
        <v>4</v>
      </c>
      <c r="Q12" s="65"/>
      <c r="R12" s="280">
        <f t="shared" si="0"/>
        <v>0</v>
      </c>
    </row>
    <row r="13" spans="2:18" ht="74.25" customHeight="1">
      <c r="B13" s="325" t="s">
        <v>35</v>
      </c>
      <c r="C13" s="50" t="s">
        <v>161</v>
      </c>
      <c r="D13" s="11"/>
      <c r="E13" s="11"/>
      <c r="F13" s="195" t="s">
        <v>51</v>
      </c>
      <c r="G13" s="198">
        <v>1</v>
      </c>
      <c r="H13" s="60"/>
      <c r="I13" s="237" t="s">
        <v>253</v>
      </c>
      <c r="J13" s="198">
        <v>2</v>
      </c>
      <c r="K13" s="60"/>
      <c r="L13" s="331" t="s">
        <v>191</v>
      </c>
      <c r="M13" s="331"/>
      <c r="N13" s="331"/>
      <c r="O13" s="331"/>
      <c r="P13" s="198">
        <v>4</v>
      </c>
      <c r="Q13" s="63"/>
      <c r="R13" s="280">
        <f t="shared" si="0"/>
        <v>0</v>
      </c>
    </row>
    <row r="14" spans="2:18" ht="48">
      <c r="B14" s="305"/>
      <c r="C14" s="54" t="s">
        <v>224</v>
      </c>
      <c r="D14" s="163"/>
      <c r="E14" s="163"/>
      <c r="F14" s="194" t="s">
        <v>186</v>
      </c>
      <c r="G14" s="193">
        <v>1</v>
      </c>
      <c r="H14" s="61"/>
      <c r="I14" s="236" t="s">
        <v>254</v>
      </c>
      <c r="J14" s="193">
        <v>2</v>
      </c>
      <c r="K14" s="61"/>
      <c r="L14" s="236" t="s">
        <v>255</v>
      </c>
      <c r="M14" s="193">
        <v>3</v>
      </c>
      <c r="N14" s="61"/>
      <c r="O14" s="236" t="s">
        <v>256</v>
      </c>
      <c r="P14" s="164">
        <v>4</v>
      </c>
      <c r="Q14" s="165"/>
      <c r="R14" s="281">
        <f t="shared" si="0"/>
        <v>0</v>
      </c>
    </row>
    <row r="15" spans="2:18" ht="48.75" thickBot="1">
      <c r="B15" s="305"/>
      <c r="C15" s="54" t="s">
        <v>185</v>
      </c>
      <c r="D15" s="163"/>
      <c r="E15" s="163"/>
      <c r="F15" s="194" t="s">
        <v>186</v>
      </c>
      <c r="G15" s="193">
        <v>1</v>
      </c>
      <c r="H15" s="61"/>
      <c r="I15" s="193" t="s">
        <v>140</v>
      </c>
      <c r="J15" s="193">
        <v>2</v>
      </c>
      <c r="K15" s="61"/>
      <c r="L15" s="193" t="s">
        <v>138</v>
      </c>
      <c r="M15" s="193">
        <v>3</v>
      </c>
      <c r="N15" s="61"/>
      <c r="O15" s="193" t="s">
        <v>139</v>
      </c>
      <c r="P15" s="164">
        <v>4</v>
      </c>
      <c r="Q15" s="165"/>
      <c r="R15" s="281">
        <f>IF((SUM((IF(H15="X",1,0)),IF(K15="X",1,0),IF(N15="X",1,0),IF(Q15="X",1,0)))&gt;1,"Attention vous avez coché deux cases",(SUM((IF(ISBLANK(H15),"0",G15)),(IF(ISBLANK(K15),"0",J15)),(IF(ISBLANK(N15),"0",M15)),(IF(ISBLANK(Q15),"0",P15)))))</f>
        <v>0</v>
      </c>
    </row>
    <row r="16" spans="2:18" ht="60.75" customHeight="1">
      <c r="B16" s="327" t="s">
        <v>257</v>
      </c>
      <c r="C16" s="50" t="s">
        <v>201</v>
      </c>
      <c r="D16" s="11"/>
      <c r="E16" s="11"/>
      <c r="F16" s="272" t="s">
        <v>16</v>
      </c>
      <c r="G16" s="266">
        <v>1</v>
      </c>
      <c r="H16" s="60"/>
      <c r="I16" s="266" t="s">
        <v>135</v>
      </c>
      <c r="J16" s="266">
        <v>2</v>
      </c>
      <c r="K16" s="60"/>
      <c r="L16" s="266" t="s">
        <v>137</v>
      </c>
      <c r="M16" s="266">
        <v>3</v>
      </c>
      <c r="N16" s="60"/>
      <c r="O16" s="266" t="s">
        <v>136</v>
      </c>
      <c r="P16" s="266">
        <v>4</v>
      </c>
      <c r="Q16" s="63"/>
      <c r="R16" s="280">
        <f t="shared" si="0"/>
        <v>0</v>
      </c>
    </row>
    <row r="17" spans="2:18" ht="60.75" customHeight="1">
      <c r="B17" s="328"/>
      <c r="C17" s="54" t="s">
        <v>248</v>
      </c>
      <c r="D17" s="11"/>
      <c r="E17" s="11"/>
      <c r="F17" s="268" t="s">
        <v>6</v>
      </c>
      <c r="G17" s="269">
        <v>1</v>
      </c>
      <c r="H17" s="61"/>
      <c r="I17" s="269" t="s">
        <v>198</v>
      </c>
      <c r="J17" s="269">
        <v>2</v>
      </c>
      <c r="K17" s="61"/>
      <c r="L17" s="269" t="s">
        <v>199</v>
      </c>
      <c r="M17" s="269">
        <v>3</v>
      </c>
      <c r="N17" s="61"/>
      <c r="O17" s="269" t="s">
        <v>200</v>
      </c>
      <c r="P17" s="269">
        <v>4</v>
      </c>
      <c r="Q17" s="64"/>
      <c r="R17" s="280">
        <f t="shared" si="0"/>
        <v>0</v>
      </c>
    </row>
    <row r="18" spans="2:18" ht="60.75" customHeight="1">
      <c r="B18" s="328"/>
      <c r="C18" s="54" t="s">
        <v>258</v>
      </c>
      <c r="D18" s="11"/>
      <c r="E18" s="11"/>
      <c r="F18" s="268" t="s">
        <v>6</v>
      </c>
      <c r="G18" s="269">
        <v>1</v>
      </c>
      <c r="H18" s="61"/>
      <c r="I18" s="269" t="s">
        <v>135</v>
      </c>
      <c r="J18" s="269">
        <v>2</v>
      </c>
      <c r="K18" s="61"/>
      <c r="L18" s="269" t="s">
        <v>137</v>
      </c>
      <c r="M18" s="269">
        <v>3</v>
      </c>
      <c r="N18" s="61"/>
      <c r="O18" s="269" t="s">
        <v>136</v>
      </c>
      <c r="P18" s="269">
        <v>4</v>
      </c>
      <c r="Q18" s="64"/>
      <c r="R18" s="280">
        <f t="shared" ref="R18" si="1">IF((SUM((IF(H18="X",1,0)),IF(K18="X",1,0),IF(N18="X",1,0),IF(Q18="X",1,0)))&gt;1,"Attention vous avez coché deux cases",(SUM((IF(ISBLANK(H18),"0",G18)),(IF(ISBLANK(K18),"0",J18)),(IF(ISBLANK(N18),"0",M18)),(IF(ISBLANK(Q18),"0",P18)))))</f>
        <v>0</v>
      </c>
    </row>
    <row r="19" spans="2:18" ht="48">
      <c r="B19" s="328"/>
      <c r="C19" s="54" t="s">
        <v>181</v>
      </c>
      <c r="D19" s="11"/>
      <c r="E19" s="11"/>
      <c r="F19" s="268" t="s">
        <v>6</v>
      </c>
      <c r="G19" s="269">
        <v>1</v>
      </c>
      <c r="H19" s="61"/>
      <c r="I19" s="269" t="s">
        <v>132</v>
      </c>
      <c r="J19" s="269">
        <v>2</v>
      </c>
      <c r="K19" s="61"/>
      <c r="L19" s="269" t="s">
        <v>133</v>
      </c>
      <c r="M19" s="269">
        <v>3</v>
      </c>
      <c r="N19" s="61"/>
      <c r="O19" s="269" t="s">
        <v>134</v>
      </c>
      <c r="P19" s="269">
        <v>4</v>
      </c>
      <c r="Q19" s="64"/>
      <c r="R19" s="280">
        <f t="shared" si="0"/>
        <v>0</v>
      </c>
    </row>
    <row r="20" spans="2:18" ht="69.75" customHeight="1" thickBot="1">
      <c r="B20" s="329"/>
      <c r="C20" s="179" t="s">
        <v>259</v>
      </c>
      <c r="D20" s="11"/>
      <c r="E20" s="11"/>
      <c r="F20" s="271" t="s">
        <v>155</v>
      </c>
      <c r="G20" s="267">
        <v>1</v>
      </c>
      <c r="H20" s="62"/>
      <c r="I20" s="267" t="s">
        <v>156</v>
      </c>
      <c r="J20" s="267">
        <v>2</v>
      </c>
      <c r="K20" s="62"/>
      <c r="L20" s="330" t="s">
        <v>158</v>
      </c>
      <c r="M20" s="330"/>
      <c r="N20" s="330"/>
      <c r="O20" s="330"/>
      <c r="P20" s="267">
        <v>4</v>
      </c>
      <c r="Q20" s="65"/>
      <c r="R20" s="280">
        <f t="shared" si="0"/>
        <v>0</v>
      </c>
    </row>
    <row r="21" spans="2:18" ht="17.25" customHeight="1">
      <c r="B21" s="12"/>
      <c r="C21" s="149"/>
      <c r="D21" s="11"/>
      <c r="E21" s="11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</row>
    <row r="22" spans="2:18" ht="17.25" customHeight="1">
      <c r="B22" s="12"/>
      <c r="C22" s="13"/>
      <c r="D22" s="11"/>
      <c r="E22" s="11"/>
      <c r="F22" s="68"/>
      <c r="G22" s="68"/>
      <c r="H22" s="68"/>
      <c r="I22" s="287" t="s">
        <v>62</v>
      </c>
      <c r="J22" s="287"/>
      <c r="K22" s="287"/>
      <c r="L22" s="287"/>
      <c r="M22" s="66"/>
      <c r="N22" s="66"/>
      <c r="O22" s="326"/>
      <c r="P22" s="326"/>
      <c r="Q22" s="326"/>
      <c r="R22" s="326"/>
    </row>
    <row r="23" spans="2:18" ht="15" customHeight="1">
      <c r="B23" s="12"/>
      <c r="C23" s="13"/>
      <c r="D23" s="11"/>
      <c r="E23" s="11"/>
      <c r="F23" s="288" t="s">
        <v>303</v>
      </c>
      <c r="G23" s="289"/>
      <c r="H23" s="290"/>
      <c r="I23" s="294">
        <f>SUM(R9:R20)</f>
        <v>0</v>
      </c>
      <c r="J23" s="335" t="str">
        <f>IF(I23&gt;=32,"Engagements significatifs","Des actions restent à engager")</f>
        <v>Des actions restent à engager</v>
      </c>
      <c r="K23" s="336"/>
      <c r="L23" s="337"/>
      <c r="M23" s="14"/>
      <c r="N23" s="14"/>
      <c r="O23" s="14"/>
      <c r="P23" s="14"/>
      <c r="Q23" s="14"/>
    </row>
    <row r="24" spans="2:18">
      <c r="B24" s="12"/>
      <c r="C24" s="13"/>
      <c r="D24" s="11"/>
      <c r="E24" s="11"/>
      <c r="F24" s="291"/>
      <c r="G24" s="292"/>
      <c r="H24" s="293"/>
      <c r="I24" s="295"/>
      <c r="J24" s="338"/>
      <c r="K24" s="339"/>
      <c r="L24" s="340"/>
      <c r="M24" s="14"/>
      <c r="N24" s="14"/>
      <c r="O24" s="14"/>
      <c r="P24" s="14"/>
      <c r="Q24" s="14"/>
    </row>
    <row r="25" spans="2:18">
      <c r="B25" s="15"/>
      <c r="C25" s="16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</row>
    <row r="28" spans="2:18">
      <c r="C28" s="147"/>
    </row>
  </sheetData>
  <sheetProtection selectLockedCells="1"/>
  <mergeCells count="23">
    <mergeCell ref="F6:Q6"/>
    <mergeCell ref="L12:O12"/>
    <mergeCell ref="F10:I10"/>
    <mergeCell ref="L10:O10"/>
    <mergeCell ref="F23:H24"/>
    <mergeCell ref="I23:I24"/>
    <mergeCell ref="J23:L24"/>
    <mergeCell ref="B1:Q1"/>
    <mergeCell ref="I22:L22"/>
    <mergeCell ref="B13:B15"/>
    <mergeCell ref="O22:R22"/>
    <mergeCell ref="L7:N7"/>
    <mergeCell ref="B6:B7"/>
    <mergeCell ref="C6:C7"/>
    <mergeCell ref="B9:B12"/>
    <mergeCell ref="F7:H7"/>
    <mergeCell ref="I7:K7"/>
    <mergeCell ref="B16:B20"/>
    <mergeCell ref="L20:O20"/>
    <mergeCell ref="O7:Q7"/>
    <mergeCell ref="F3:Q4"/>
    <mergeCell ref="L9:O9"/>
    <mergeCell ref="L13:O13"/>
  </mergeCells>
  <conditionalFormatting sqref="J23">
    <cfRule type="containsText" dxfId="47" priority="15" stopIfTrue="1" operator="containsText" text="Niveau atteint">
      <formula>NOT(ISERROR(SEARCH("Niveau atteint",J23)))</formula>
    </cfRule>
    <cfRule type="containsText" dxfId="46" priority="16" stopIfTrue="1" operator="containsText" text="Niveau insuffisant">
      <formula>NOT(ISERROR(SEARCH("Niveau insuffisant",J23)))</formula>
    </cfRule>
  </conditionalFormatting>
  <conditionalFormatting sqref="F3">
    <cfRule type="containsText" dxfId="45" priority="13" stopIfTrue="1" operator="containsText" text="Vous n'avez pas répondu à toutes les questions, merci de vérifier avant de passer à l'étape suivante">
      <formula>NOT(ISERROR(SEARCH("Vous n'avez pas répondu à toutes les questions, merci de vérifier avant de passer à l'étape suivante",F3)))</formula>
    </cfRule>
    <cfRule type="containsText" dxfId="44" priority="14" stopIfTrue="1" operator="containsText" text="Vous avez répondu à toutes les questions, passez à l'étape 2/7">
      <formula>NOT(ISERROR(SEARCH("Vous avez répondu à toutes les questions, passez à l'étape 2/7",F3)))</formula>
    </cfRule>
  </conditionalFormatting>
  <conditionalFormatting sqref="R9:R20">
    <cfRule type="containsText" dxfId="43" priority="12" stopIfTrue="1" operator="containsText" text="Attention vous avez coché deux cases">
      <formula>NOT(ISERROR(SEARCH("Attention vous avez coché deux cases",R9)))</formula>
    </cfRule>
  </conditionalFormatting>
  <conditionalFormatting sqref="J23">
    <cfRule type="containsText" dxfId="42" priority="8" stopIfTrue="1" operator="containsText" text="Engagements significatifs">
      <formula>NOT(ISERROR(SEARCH("Engagements significatifs",J23)))</formula>
    </cfRule>
    <cfRule type="containsText" dxfId="41" priority="9" stopIfTrue="1" operator="containsText" text="Des actions restent à engager">
      <formula>NOT(ISERROR(SEARCH("Des actions restent à engager",J23)))</formula>
    </cfRule>
  </conditionalFormatting>
  <dataValidations xWindow="197" yWindow="350" count="2">
    <dataValidation type="list" allowBlank="1" showInputMessage="1" showErrorMessage="1" error="Merci de ne remplir que par des croix = X" sqref="N11 H11:H20 N14:N19 Q9:Q20 K9:K20 H9">
      <formula1>"X"</formula1>
    </dataValidation>
    <dataValidation allowBlank="1" showInputMessage="1" showErrorMessage="1" prompt="Votre projet est-il créateur d'emploi ?" sqref="C9:C10"/>
  </dataValidations>
  <pageMargins left="0.70866141732283472" right="0.70866141732283472" top="0.74803149606299213" bottom="0.74803149606299213" header="0.31496062992125984" footer="0.31496062992125984"/>
  <pageSetup paperSize="8" scale="8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Feuil4">
    <tabColor rgb="FF00B0F0"/>
    <pageSetUpPr fitToPage="1"/>
  </sheetPr>
  <dimension ref="B1:R37"/>
  <sheetViews>
    <sheetView zoomScale="55" zoomScaleNormal="55" workbookViewId="0">
      <pane ySplit="8" topLeftCell="A27" activePane="bottomLeft" state="frozen"/>
      <selection activeCell="T9" sqref="T9"/>
      <selection pane="bottomLeft" activeCell="H36" sqref="H36:H37"/>
    </sheetView>
  </sheetViews>
  <sheetFormatPr baseColWidth="10" defaultRowHeight="15"/>
  <cols>
    <col min="1" max="1" width="2.7109375" style="9" customWidth="1"/>
    <col min="2" max="2" width="10.5703125" style="9" customWidth="1"/>
    <col min="3" max="3" width="30.7109375" style="9" customWidth="1"/>
    <col min="4" max="4" width="1.42578125" style="9" customWidth="1"/>
    <col min="5" max="5" width="19.28515625" style="9" customWidth="1"/>
    <col min="6" max="6" width="3.5703125" style="74" customWidth="1"/>
    <col min="7" max="7" width="3.5703125" style="9" customWidth="1"/>
    <col min="8" max="8" width="19.28515625" style="9" customWidth="1"/>
    <col min="9" max="9" width="3.5703125" style="74" customWidth="1"/>
    <col min="10" max="10" width="3.5703125" style="9" customWidth="1"/>
    <col min="11" max="11" width="19.28515625" style="9" customWidth="1"/>
    <col min="12" max="12" width="3.5703125" style="74" customWidth="1"/>
    <col min="13" max="13" width="3.5703125" style="9" customWidth="1"/>
    <col min="14" max="14" width="19.28515625" style="9" customWidth="1"/>
    <col min="15" max="15" width="3.85546875" style="74" customWidth="1"/>
    <col min="16" max="16" width="3.5703125" style="9" customWidth="1"/>
    <col min="17" max="17" width="4" style="25" customWidth="1"/>
    <col min="18" max="18" width="33.85546875" style="9" customWidth="1"/>
    <col min="19" max="16384" width="11.42578125" style="9"/>
  </cols>
  <sheetData>
    <row r="1" spans="2:18" ht="18.75">
      <c r="B1" s="316" t="s">
        <v>78</v>
      </c>
      <c r="C1" s="316"/>
      <c r="D1" s="316"/>
      <c r="E1" s="316"/>
      <c r="F1" s="316"/>
      <c r="G1" s="316"/>
      <c r="H1" s="316"/>
      <c r="I1" s="316"/>
      <c r="J1" s="316"/>
      <c r="K1" s="316"/>
      <c r="L1" s="316"/>
      <c r="M1" s="316"/>
      <c r="N1" s="316"/>
      <c r="O1" s="316"/>
      <c r="P1" s="316"/>
    </row>
    <row r="2" spans="2:18" ht="3" customHeight="1"/>
    <row r="3" spans="2:18" ht="18.75" customHeight="1">
      <c r="E3" s="357" t="str">
        <f>IF(SUM((IF(Q9=0,"0","1")),(IF(Q10=0,"0","1")),(IF(Q11=0,"0","1")),(IF(Q12=0,"0","1")),(IF(Q13=0,"0","1")),(IF(Q14=0,"0","1")),(IF(Q15=0,"0","1")),(IF(Q16=0,"0","1")),(IF(Q17=0,"0","1")),(IF(Q18=0,"0","1")),(IF(Q19=0,"0","1")),(IF(Q20=0,"0","1")),(IF(Q21=0,"0","1")),(IF(Q22=0,"0","1")),(IF(Q23=0,"0","1")),(IF(Q24=0,"0","1")),(IF(Q25=0,"0","1")),(IF(Q26=0,"0","1")),(IF(Q27=0,"0","1")),(IF(Q28=0,"0","1")),(IF(Q29=0,"0","1")),(IF(Q30=0,"0","1")),(IF(Q31=0,"0","1")),(IF(Q32=0,"0","1")))&lt;24,"Vous n'avez pas répondu à toutes les questions, merci de vérifier avant de passer à l'étape suivante","Vous avez répondu à toutes les questions, passez à l'étape 3/7")</f>
        <v>Vous n'avez pas répondu à toutes les questions, merci de vérifier avant de passer à l'étape suivante</v>
      </c>
      <c r="F3" s="357"/>
      <c r="G3" s="357"/>
      <c r="H3" s="357"/>
      <c r="I3" s="357"/>
      <c r="J3" s="357"/>
      <c r="K3" s="357"/>
      <c r="L3" s="357"/>
      <c r="M3" s="357"/>
      <c r="N3" s="357"/>
      <c r="O3" s="357"/>
      <c r="P3" s="357"/>
    </row>
    <row r="4" spans="2:18">
      <c r="E4" s="357"/>
      <c r="F4" s="357"/>
      <c r="G4" s="357"/>
      <c r="H4" s="357"/>
      <c r="I4" s="357"/>
      <c r="J4" s="357"/>
      <c r="K4" s="357"/>
      <c r="L4" s="357"/>
      <c r="M4" s="357"/>
      <c r="N4" s="357"/>
      <c r="O4" s="357"/>
      <c r="P4" s="357"/>
    </row>
    <row r="5" spans="2:18" ht="3" customHeight="1"/>
    <row r="6" spans="2:18">
      <c r="B6" s="318" t="s">
        <v>43</v>
      </c>
      <c r="C6" s="320" t="s">
        <v>1</v>
      </c>
      <c r="D6" s="10"/>
      <c r="E6" s="322" t="s">
        <v>299</v>
      </c>
      <c r="F6" s="322"/>
      <c r="G6" s="322"/>
      <c r="H6" s="318"/>
      <c r="I6" s="318"/>
      <c r="J6" s="318"/>
      <c r="K6" s="318"/>
      <c r="L6" s="320"/>
      <c r="M6" s="320"/>
      <c r="N6" s="320"/>
      <c r="O6" s="120"/>
      <c r="P6" s="120"/>
    </row>
    <row r="7" spans="2:18" ht="15.75" customHeight="1" thickBot="1">
      <c r="B7" s="319"/>
      <c r="C7" s="360"/>
      <c r="D7" s="10"/>
      <c r="E7" s="323" t="s">
        <v>2</v>
      </c>
      <c r="F7" s="323"/>
      <c r="G7" s="324"/>
      <c r="H7" s="321" t="s">
        <v>3</v>
      </c>
      <c r="I7" s="323"/>
      <c r="J7" s="324"/>
      <c r="K7" s="321" t="s">
        <v>4</v>
      </c>
      <c r="L7" s="323"/>
      <c r="M7" s="324"/>
      <c r="N7" s="118" t="s">
        <v>5</v>
      </c>
      <c r="O7" s="119"/>
      <c r="P7" s="119"/>
    </row>
    <row r="8" spans="2:18" ht="3" customHeight="1" thickBot="1"/>
    <row r="9" spans="2:18" ht="36" customHeight="1">
      <c r="B9" s="359" t="s">
        <v>170</v>
      </c>
      <c r="C9" s="75" t="s">
        <v>121</v>
      </c>
      <c r="D9" s="138"/>
      <c r="E9" s="197" t="s">
        <v>6</v>
      </c>
      <c r="F9" s="161">
        <v>1</v>
      </c>
      <c r="G9" s="72"/>
      <c r="H9" s="194" t="s">
        <v>213</v>
      </c>
      <c r="I9" s="159">
        <v>2</v>
      </c>
      <c r="J9" s="69"/>
      <c r="K9" s="331" t="s">
        <v>212</v>
      </c>
      <c r="L9" s="331"/>
      <c r="M9" s="331"/>
      <c r="N9" s="331"/>
      <c r="O9" s="159">
        <v>4</v>
      </c>
      <c r="P9" s="70"/>
      <c r="Q9" s="25">
        <f t="shared" ref="Q9:Q32" si="0">IF((SUM((IF(G9="X",1,0)),IF(J9="X",1,0),IF(M9="X",1,0),IF(P9="X",1,0)))&gt;1,"Attention vous avez coché deux cases",(SUM((IF(ISBLANK(G9),"0",F9)),(IF(ISBLANK(J9),"0",I9)),(IF(ISBLANK(M9),"0",L9)),(IF(ISBLANK(P9),"0",O9)))))</f>
        <v>0</v>
      </c>
      <c r="R9" s="25"/>
    </row>
    <row r="10" spans="2:18" ht="72.75" thickBot="1">
      <c r="B10" s="303"/>
      <c r="C10" s="176" t="s">
        <v>120</v>
      </c>
      <c r="D10" s="138"/>
      <c r="E10" s="150" t="s">
        <v>6</v>
      </c>
      <c r="F10" s="158">
        <v>1</v>
      </c>
      <c r="G10" s="156"/>
      <c r="H10" s="158" t="s">
        <v>118</v>
      </c>
      <c r="I10" s="158">
        <v>2</v>
      </c>
      <c r="J10" s="156"/>
      <c r="K10" s="151" t="s">
        <v>119</v>
      </c>
      <c r="L10" s="158">
        <v>3</v>
      </c>
      <c r="M10" s="156"/>
      <c r="N10" s="239" t="s">
        <v>295</v>
      </c>
      <c r="O10" s="158">
        <v>4</v>
      </c>
      <c r="P10" s="157"/>
      <c r="Q10" s="25">
        <f t="shared" si="0"/>
        <v>0</v>
      </c>
      <c r="R10" s="25"/>
    </row>
    <row r="11" spans="2:18" ht="60" customHeight="1">
      <c r="B11" s="325" t="s">
        <v>171</v>
      </c>
      <c r="C11" s="177" t="s">
        <v>163</v>
      </c>
      <c r="D11" s="76"/>
      <c r="E11" s="351" t="s">
        <v>51</v>
      </c>
      <c r="F11" s="351"/>
      <c r="G11" s="351"/>
      <c r="H11" s="341"/>
      <c r="I11" s="160">
        <v>2</v>
      </c>
      <c r="J11" s="81"/>
      <c r="K11" s="331" t="s">
        <v>182</v>
      </c>
      <c r="L11" s="331"/>
      <c r="M11" s="331"/>
      <c r="N11" s="331"/>
      <c r="O11" s="160">
        <v>4</v>
      </c>
      <c r="P11" s="83"/>
      <c r="Q11" s="25">
        <f t="shared" si="0"/>
        <v>0</v>
      </c>
      <c r="R11" s="25"/>
    </row>
    <row r="12" spans="2:18" ht="48">
      <c r="B12" s="359"/>
      <c r="C12" s="176" t="s">
        <v>260</v>
      </c>
      <c r="D12" s="76"/>
      <c r="E12" s="197" t="s">
        <v>6</v>
      </c>
      <c r="F12" s="161">
        <v>1</v>
      </c>
      <c r="G12" s="72"/>
      <c r="H12" s="161" t="s">
        <v>13</v>
      </c>
      <c r="I12" s="161">
        <v>2</v>
      </c>
      <c r="J12" s="72"/>
      <c r="K12" s="161" t="s">
        <v>14</v>
      </c>
      <c r="L12" s="161">
        <v>3</v>
      </c>
      <c r="M12" s="72"/>
      <c r="N12" s="161" t="s">
        <v>15</v>
      </c>
      <c r="O12" s="161">
        <v>4</v>
      </c>
      <c r="P12" s="73"/>
      <c r="Q12" s="25">
        <f t="shared" si="0"/>
        <v>0</v>
      </c>
      <c r="R12" s="25"/>
    </row>
    <row r="13" spans="2:18" ht="36.75" thickBot="1">
      <c r="B13" s="306"/>
      <c r="C13" s="179" t="s">
        <v>192</v>
      </c>
      <c r="D13" s="178"/>
      <c r="E13" s="358" t="s">
        <v>6</v>
      </c>
      <c r="F13" s="330"/>
      <c r="G13" s="330"/>
      <c r="H13" s="330"/>
      <c r="I13" s="172">
        <v>2</v>
      </c>
      <c r="J13" s="82"/>
      <c r="K13" s="330" t="s">
        <v>80</v>
      </c>
      <c r="L13" s="330"/>
      <c r="M13" s="330"/>
      <c r="N13" s="330"/>
      <c r="O13" s="172">
        <v>4</v>
      </c>
      <c r="P13" s="71"/>
      <c r="Q13" s="25">
        <f t="shared" si="0"/>
        <v>0</v>
      </c>
      <c r="R13" s="25"/>
    </row>
    <row r="14" spans="2:18" ht="60" customHeight="1">
      <c r="B14" s="302" t="s">
        <v>244</v>
      </c>
      <c r="C14" s="176" t="s">
        <v>168</v>
      </c>
      <c r="D14" s="17"/>
      <c r="E14" s="162" t="s">
        <v>6</v>
      </c>
      <c r="F14" s="159">
        <v>1</v>
      </c>
      <c r="G14" s="69"/>
      <c r="H14" s="236" t="s">
        <v>261</v>
      </c>
      <c r="I14" s="159">
        <v>2</v>
      </c>
      <c r="J14" s="69"/>
      <c r="K14" s="348" t="s">
        <v>183</v>
      </c>
      <c r="L14" s="349"/>
      <c r="M14" s="349"/>
      <c r="N14" s="333"/>
      <c r="O14" s="159">
        <v>4</v>
      </c>
      <c r="P14" s="70"/>
      <c r="Q14" s="25">
        <f t="shared" si="0"/>
        <v>0</v>
      </c>
      <c r="R14" s="25"/>
    </row>
    <row r="15" spans="2:18" ht="72">
      <c r="B15" s="303"/>
      <c r="C15" s="176" t="s">
        <v>262</v>
      </c>
      <c r="D15" s="17"/>
      <c r="E15" s="168" t="s">
        <v>6</v>
      </c>
      <c r="F15" s="169">
        <v>1</v>
      </c>
      <c r="G15" s="69"/>
      <c r="H15" s="236" t="s">
        <v>261</v>
      </c>
      <c r="I15" s="169">
        <v>2</v>
      </c>
      <c r="J15" s="69"/>
      <c r="K15" s="348" t="s">
        <v>197</v>
      </c>
      <c r="L15" s="349"/>
      <c r="M15" s="349"/>
      <c r="N15" s="333"/>
      <c r="O15" s="169">
        <v>4</v>
      </c>
      <c r="P15" s="70"/>
      <c r="Q15" s="25">
        <f t="shared" si="0"/>
        <v>0</v>
      </c>
      <c r="R15" s="25"/>
    </row>
    <row r="16" spans="2:18" ht="72" customHeight="1" thickBot="1">
      <c r="B16" s="303"/>
      <c r="C16" s="176" t="s">
        <v>143</v>
      </c>
      <c r="D16" s="144"/>
      <c r="E16" s="186" t="s">
        <v>6</v>
      </c>
      <c r="F16" s="226">
        <v>1</v>
      </c>
      <c r="G16" s="156"/>
      <c r="H16" s="186" t="s">
        <v>145</v>
      </c>
      <c r="I16" s="187">
        <v>2</v>
      </c>
      <c r="J16" s="232"/>
      <c r="K16" s="187" t="s">
        <v>263</v>
      </c>
      <c r="L16" s="226">
        <v>3</v>
      </c>
      <c r="M16" s="156"/>
      <c r="N16" s="233" t="s">
        <v>144</v>
      </c>
      <c r="O16" s="187">
        <v>4</v>
      </c>
      <c r="P16" s="234"/>
      <c r="Q16" s="25">
        <f t="shared" si="0"/>
        <v>0</v>
      </c>
      <c r="R16" s="25"/>
    </row>
    <row r="17" spans="2:18" ht="72" customHeight="1" thickBot="1">
      <c r="B17" s="282" t="s">
        <v>243</v>
      </c>
      <c r="C17" s="283" t="s">
        <v>264</v>
      </c>
      <c r="D17" s="144"/>
      <c r="E17" s="342" t="s">
        <v>6</v>
      </c>
      <c r="F17" s="343"/>
      <c r="G17" s="343"/>
      <c r="H17" s="343"/>
      <c r="I17" s="284">
        <v>2</v>
      </c>
      <c r="J17" s="285"/>
      <c r="K17" s="343" t="s">
        <v>80</v>
      </c>
      <c r="L17" s="343"/>
      <c r="M17" s="343"/>
      <c r="N17" s="343"/>
      <c r="O17" s="284">
        <v>4</v>
      </c>
      <c r="P17" s="286"/>
      <c r="Q17" s="25">
        <f t="shared" si="0"/>
        <v>0</v>
      </c>
      <c r="R17" s="25"/>
    </row>
    <row r="18" spans="2:18" ht="48">
      <c r="B18" s="325" t="s">
        <v>265</v>
      </c>
      <c r="C18" s="117" t="s">
        <v>266</v>
      </c>
      <c r="D18" s="76"/>
      <c r="E18" s="341" t="s">
        <v>6</v>
      </c>
      <c r="F18" s="331"/>
      <c r="G18" s="331"/>
      <c r="H18" s="331"/>
      <c r="I18" s="266">
        <v>2</v>
      </c>
      <c r="J18" s="81"/>
      <c r="K18" s="331" t="s">
        <v>80</v>
      </c>
      <c r="L18" s="331"/>
      <c r="M18" s="331"/>
      <c r="N18" s="331"/>
      <c r="O18" s="266">
        <v>4</v>
      </c>
      <c r="P18" s="83"/>
      <c r="Q18" s="25">
        <f t="shared" si="0"/>
        <v>0</v>
      </c>
      <c r="R18" s="25"/>
    </row>
    <row r="19" spans="2:18" ht="72.75" thickBot="1">
      <c r="B19" s="306"/>
      <c r="C19" s="179" t="s">
        <v>148</v>
      </c>
      <c r="D19" s="76"/>
      <c r="E19" s="271" t="s">
        <v>6</v>
      </c>
      <c r="F19" s="267">
        <v>1</v>
      </c>
      <c r="G19" s="82"/>
      <c r="H19" s="267" t="s">
        <v>146</v>
      </c>
      <c r="I19" s="267">
        <v>2</v>
      </c>
      <c r="J19" s="82"/>
      <c r="K19" s="330" t="s">
        <v>147</v>
      </c>
      <c r="L19" s="330"/>
      <c r="M19" s="330"/>
      <c r="N19" s="330"/>
      <c r="O19" s="267">
        <v>4</v>
      </c>
      <c r="P19" s="71"/>
      <c r="Q19" s="25">
        <f t="shared" si="0"/>
        <v>0</v>
      </c>
      <c r="R19" s="25"/>
    </row>
    <row r="20" spans="2:18" ht="24" customHeight="1">
      <c r="B20" s="304" t="s">
        <v>172</v>
      </c>
      <c r="C20" s="141" t="s">
        <v>125</v>
      </c>
      <c r="D20" s="76"/>
      <c r="E20" s="197" t="s">
        <v>6</v>
      </c>
      <c r="F20" s="161">
        <v>1</v>
      </c>
      <c r="G20" s="72"/>
      <c r="H20" s="161" t="s">
        <v>80</v>
      </c>
      <c r="I20" s="161">
        <v>2</v>
      </c>
      <c r="J20" s="72"/>
      <c r="K20" s="363" t="s">
        <v>124</v>
      </c>
      <c r="L20" s="363"/>
      <c r="M20" s="363"/>
      <c r="N20" s="363"/>
      <c r="O20" s="161">
        <v>4</v>
      </c>
      <c r="P20" s="73"/>
      <c r="Q20" s="25">
        <f t="shared" si="0"/>
        <v>0</v>
      </c>
      <c r="R20" s="25"/>
    </row>
    <row r="21" spans="2:18" ht="36.75" thickBot="1">
      <c r="B21" s="305"/>
      <c r="C21" s="75" t="s">
        <v>245</v>
      </c>
      <c r="D21" s="138"/>
      <c r="E21" s="349" t="s">
        <v>51</v>
      </c>
      <c r="F21" s="349"/>
      <c r="G21" s="349"/>
      <c r="H21" s="333"/>
      <c r="I21" s="213">
        <v>2</v>
      </c>
      <c r="J21" s="69"/>
      <c r="K21" s="348" t="s">
        <v>267</v>
      </c>
      <c r="L21" s="349"/>
      <c r="M21" s="349"/>
      <c r="N21" s="333"/>
      <c r="O21" s="213">
        <v>4</v>
      </c>
      <c r="P21" s="70"/>
      <c r="Q21" s="25">
        <f t="shared" si="0"/>
        <v>0</v>
      </c>
      <c r="R21" s="25"/>
    </row>
    <row r="22" spans="2:18" ht="60">
      <c r="B22" s="346" t="s">
        <v>169</v>
      </c>
      <c r="C22" s="117" t="s">
        <v>174</v>
      </c>
      <c r="D22" s="76"/>
      <c r="E22" s="166" t="s">
        <v>173</v>
      </c>
      <c r="F22" s="171">
        <v>1</v>
      </c>
      <c r="G22" s="81"/>
      <c r="H22" s="211" t="s">
        <v>219</v>
      </c>
      <c r="I22" s="171">
        <v>2</v>
      </c>
      <c r="J22" s="81"/>
      <c r="K22" s="350" t="s">
        <v>268</v>
      </c>
      <c r="L22" s="351"/>
      <c r="M22" s="351"/>
      <c r="N22" s="341"/>
      <c r="O22" s="160">
        <v>4</v>
      </c>
      <c r="P22" s="83"/>
      <c r="Q22" s="25">
        <f t="shared" si="0"/>
        <v>0</v>
      </c>
      <c r="R22" s="25"/>
    </row>
    <row r="23" spans="2:18" ht="48" customHeight="1">
      <c r="B23" s="345"/>
      <c r="C23" s="75" t="s">
        <v>269</v>
      </c>
      <c r="D23" s="138"/>
      <c r="E23" s="154" t="s">
        <v>6</v>
      </c>
      <c r="F23" s="159">
        <v>1</v>
      </c>
      <c r="G23" s="69"/>
      <c r="H23" s="153" t="s">
        <v>176</v>
      </c>
      <c r="I23" s="159">
        <v>2</v>
      </c>
      <c r="J23" s="69"/>
      <c r="K23" s="348" t="s">
        <v>175</v>
      </c>
      <c r="L23" s="349"/>
      <c r="M23" s="349"/>
      <c r="N23" s="333"/>
      <c r="O23" s="159">
        <v>4</v>
      </c>
      <c r="P23" s="70"/>
      <c r="Q23" s="25">
        <f t="shared" si="0"/>
        <v>0</v>
      </c>
      <c r="R23" s="25"/>
    </row>
    <row r="24" spans="2:18" ht="72">
      <c r="B24" s="345"/>
      <c r="C24" s="75" t="s">
        <v>271</v>
      </c>
      <c r="D24" s="138"/>
      <c r="E24" s="235" t="s">
        <v>270</v>
      </c>
      <c r="F24" s="230">
        <v>1</v>
      </c>
      <c r="G24" s="69"/>
      <c r="H24" s="231" t="s">
        <v>232</v>
      </c>
      <c r="I24" s="230">
        <v>2</v>
      </c>
      <c r="J24" s="69"/>
      <c r="K24" s="348" t="s">
        <v>233</v>
      </c>
      <c r="L24" s="349"/>
      <c r="M24" s="349"/>
      <c r="N24" s="333"/>
      <c r="O24" s="230">
        <v>4</v>
      </c>
      <c r="P24" s="70"/>
      <c r="Q24" s="25">
        <f t="shared" ref="Q24" si="1">IF((SUM((IF(G24="X",1,0)),IF(J24="X",1,0),IF(M24="X",1,0),IF(P24="X",1,0)))&gt;1,"Attention vous avez coché deux cases",(SUM((IF(ISBLANK(G24),"0",F24)),(IF(ISBLANK(J24),"0",I24)),(IF(ISBLANK(M24),"0",L24)),(IF(ISBLANK(P24),"0",O24)))))</f>
        <v>0</v>
      </c>
      <c r="R24" s="152"/>
    </row>
    <row r="25" spans="2:18" ht="48">
      <c r="B25" s="345"/>
      <c r="C25" s="75" t="s">
        <v>272</v>
      </c>
      <c r="D25" s="138"/>
      <c r="E25" s="221" t="s">
        <v>51</v>
      </c>
      <c r="F25" s="222">
        <v>1</v>
      </c>
      <c r="G25" s="69"/>
      <c r="H25" s="223" t="s">
        <v>235</v>
      </c>
      <c r="I25" s="222">
        <v>2</v>
      </c>
      <c r="J25" s="69"/>
      <c r="K25" s="348" t="s">
        <v>234</v>
      </c>
      <c r="L25" s="349"/>
      <c r="M25" s="349"/>
      <c r="N25" s="333"/>
      <c r="O25" s="210">
        <v>4</v>
      </c>
      <c r="P25" s="70"/>
      <c r="Q25" s="25">
        <f t="shared" si="0"/>
        <v>0</v>
      </c>
      <c r="R25" s="152"/>
    </row>
    <row r="26" spans="2:18" ht="72">
      <c r="B26" s="345"/>
      <c r="C26" s="75" t="s">
        <v>240</v>
      </c>
      <c r="D26" s="180"/>
      <c r="E26" s="224" t="s">
        <v>237</v>
      </c>
      <c r="F26" s="225">
        <v>1</v>
      </c>
      <c r="G26" s="69"/>
      <c r="H26" s="225" t="s">
        <v>238</v>
      </c>
      <c r="I26" s="225">
        <v>2</v>
      </c>
      <c r="J26" s="69"/>
      <c r="K26" s="225" t="s">
        <v>239</v>
      </c>
      <c r="L26" s="225">
        <v>3</v>
      </c>
      <c r="M26" s="69"/>
      <c r="N26" s="236" t="s">
        <v>273</v>
      </c>
      <c r="O26" s="225">
        <v>4</v>
      </c>
      <c r="P26" s="70"/>
      <c r="Q26" s="25">
        <f t="shared" si="0"/>
        <v>0</v>
      </c>
      <c r="R26" s="152"/>
    </row>
    <row r="27" spans="2:18" ht="72.75" thickBot="1">
      <c r="B27" s="347"/>
      <c r="C27" s="141" t="s">
        <v>274</v>
      </c>
      <c r="D27" s="180"/>
      <c r="E27" s="197" t="s">
        <v>6</v>
      </c>
      <c r="F27" s="161">
        <v>1</v>
      </c>
      <c r="G27" s="72"/>
      <c r="H27" s="161" t="s">
        <v>246</v>
      </c>
      <c r="I27" s="230">
        <v>2</v>
      </c>
      <c r="J27" s="72"/>
      <c r="K27" s="361" t="s">
        <v>247</v>
      </c>
      <c r="L27" s="362"/>
      <c r="M27" s="362"/>
      <c r="N27" s="358"/>
      <c r="O27" s="161">
        <v>4</v>
      </c>
      <c r="P27" s="73"/>
      <c r="Q27" s="25">
        <f t="shared" si="0"/>
        <v>0</v>
      </c>
      <c r="R27" s="152"/>
    </row>
    <row r="28" spans="2:18" ht="81">
      <c r="B28" s="327" t="s">
        <v>167</v>
      </c>
      <c r="C28" s="117" t="s">
        <v>275</v>
      </c>
      <c r="D28" s="76"/>
      <c r="E28" s="155" t="s">
        <v>54</v>
      </c>
      <c r="F28" s="160">
        <v>1</v>
      </c>
      <c r="G28" s="81"/>
      <c r="H28" s="160" t="s">
        <v>10</v>
      </c>
      <c r="I28" s="160">
        <v>2</v>
      </c>
      <c r="J28" s="81"/>
      <c r="K28" s="219" t="s">
        <v>11</v>
      </c>
      <c r="L28" s="160">
        <v>3</v>
      </c>
      <c r="M28" s="81"/>
      <c r="N28" s="160" t="s">
        <v>12</v>
      </c>
      <c r="O28" s="160">
        <v>4</v>
      </c>
      <c r="P28" s="83"/>
      <c r="Q28" s="25">
        <f t="shared" si="0"/>
        <v>0</v>
      </c>
      <c r="R28" s="25"/>
    </row>
    <row r="29" spans="2:18" ht="69.75">
      <c r="B29" s="328"/>
      <c r="C29" s="75" t="s">
        <v>220</v>
      </c>
      <c r="D29" s="76"/>
      <c r="E29" s="154" t="s">
        <v>54</v>
      </c>
      <c r="F29" s="159">
        <v>1</v>
      </c>
      <c r="G29" s="69"/>
      <c r="H29" s="159" t="s">
        <v>10</v>
      </c>
      <c r="I29" s="159">
        <v>2</v>
      </c>
      <c r="J29" s="69"/>
      <c r="K29" s="222" t="s">
        <v>152</v>
      </c>
      <c r="L29" s="159">
        <v>3</v>
      </c>
      <c r="M29" s="69"/>
      <c r="N29" s="159" t="s">
        <v>153</v>
      </c>
      <c r="O29" s="159">
        <v>4</v>
      </c>
      <c r="P29" s="70"/>
      <c r="Q29" s="25">
        <f t="shared" si="0"/>
        <v>0</v>
      </c>
      <c r="R29" s="25"/>
    </row>
    <row r="30" spans="2:18" ht="72.75" thickBot="1">
      <c r="B30" s="329"/>
      <c r="C30" s="179" t="s">
        <v>149</v>
      </c>
      <c r="D30" s="188"/>
      <c r="E30" s="173" t="s">
        <v>51</v>
      </c>
      <c r="F30" s="172">
        <v>1</v>
      </c>
      <c r="G30" s="82"/>
      <c r="H30" s="172" t="s">
        <v>150</v>
      </c>
      <c r="I30" s="172">
        <v>2</v>
      </c>
      <c r="J30" s="82"/>
      <c r="K30" s="220" t="s">
        <v>151</v>
      </c>
      <c r="L30" s="172">
        <v>3</v>
      </c>
      <c r="M30" s="82"/>
      <c r="N30" s="220" t="s">
        <v>236</v>
      </c>
      <c r="O30" s="172">
        <v>4</v>
      </c>
      <c r="P30" s="71"/>
      <c r="Q30" s="25">
        <f t="shared" si="0"/>
        <v>0</v>
      </c>
      <c r="R30" s="25"/>
    </row>
    <row r="31" spans="2:18" ht="72">
      <c r="B31" s="344" t="s">
        <v>164</v>
      </c>
      <c r="C31" s="75" t="s">
        <v>157</v>
      </c>
      <c r="D31" s="138"/>
      <c r="E31" s="150" t="s">
        <v>51</v>
      </c>
      <c r="F31" s="158">
        <v>1</v>
      </c>
      <c r="G31" s="156"/>
      <c r="H31" s="239" t="s">
        <v>276</v>
      </c>
      <c r="I31" s="158">
        <v>2</v>
      </c>
      <c r="J31" s="156"/>
      <c r="K31" s="352" t="s">
        <v>230</v>
      </c>
      <c r="L31" s="352"/>
      <c r="M31" s="352"/>
      <c r="N31" s="352"/>
      <c r="O31" s="158">
        <v>4</v>
      </c>
      <c r="P31" s="157"/>
      <c r="Q31" s="25">
        <f t="shared" si="0"/>
        <v>0</v>
      </c>
      <c r="R31" s="25"/>
    </row>
    <row r="32" spans="2:18" ht="72">
      <c r="B32" s="345"/>
      <c r="C32" s="189" t="s">
        <v>277</v>
      </c>
      <c r="D32" s="138"/>
      <c r="E32" s="167" t="s">
        <v>6</v>
      </c>
      <c r="F32" s="170"/>
      <c r="G32" s="156"/>
      <c r="H32" s="170" t="s">
        <v>165</v>
      </c>
      <c r="I32" s="170">
        <v>2</v>
      </c>
      <c r="J32" s="156"/>
      <c r="K32" s="352" t="s">
        <v>278</v>
      </c>
      <c r="L32" s="352"/>
      <c r="M32" s="352"/>
      <c r="N32" s="352" t="s">
        <v>166</v>
      </c>
      <c r="O32" s="170">
        <v>4</v>
      </c>
      <c r="P32" s="157"/>
      <c r="Q32" s="25">
        <f t="shared" si="0"/>
        <v>0</v>
      </c>
      <c r="R32" s="25"/>
    </row>
    <row r="33" spans="2:17">
      <c r="B33" s="15"/>
      <c r="C33" s="16"/>
      <c r="D33" s="17"/>
      <c r="E33" s="17"/>
      <c r="F33" s="116"/>
      <c r="G33" s="17"/>
      <c r="H33" s="17"/>
      <c r="I33" s="116"/>
      <c r="J33" s="17"/>
      <c r="K33" s="17"/>
      <c r="L33" s="116"/>
      <c r="M33" s="17"/>
      <c r="N33" s="17"/>
      <c r="O33" s="116"/>
      <c r="P33" s="17"/>
    </row>
    <row r="34" spans="2:17" ht="15" customHeight="1">
      <c r="E34" s="77"/>
      <c r="F34" s="78"/>
      <c r="G34" s="78"/>
      <c r="I34" s="78"/>
      <c r="J34" s="78"/>
      <c r="K34" s="78"/>
      <c r="L34" s="78"/>
      <c r="M34" s="78"/>
      <c r="N34" s="356"/>
      <c r="O34" s="356"/>
      <c r="P34" s="356"/>
      <c r="Q34" s="356"/>
    </row>
    <row r="35" spans="2:17" ht="15" customHeight="1">
      <c r="E35" s="79"/>
      <c r="F35" s="79"/>
      <c r="H35" s="287" t="s">
        <v>62</v>
      </c>
      <c r="I35" s="287"/>
      <c r="J35" s="287"/>
      <c r="K35" s="287"/>
      <c r="L35" s="80"/>
      <c r="M35" s="80"/>
      <c r="N35" s="80"/>
      <c r="O35" s="79"/>
      <c r="P35" s="79"/>
    </row>
    <row r="36" spans="2:17" ht="15" customHeight="1">
      <c r="E36" s="288" t="s">
        <v>303</v>
      </c>
      <c r="F36" s="289"/>
      <c r="G36" s="290"/>
      <c r="H36" s="353">
        <f>SUM(Q9:Q32)</f>
        <v>0</v>
      </c>
      <c r="I36" s="355" t="str">
        <f>IF(H36&gt;=57,"Engagements significatifs","Des actions restent à engager")</f>
        <v>Des actions restent à engager</v>
      </c>
      <c r="J36" s="355"/>
      <c r="K36" s="337"/>
      <c r="L36" s="9"/>
      <c r="O36" s="79"/>
      <c r="P36" s="79"/>
    </row>
    <row r="37" spans="2:17" ht="15" customHeight="1">
      <c r="E37" s="291"/>
      <c r="F37" s="292"/>
      <c r="G37" s="293"/>
      <c r="H37" s="354"/>
      <c r="I37" s="339"/>
      <c r="J37" s="339"/>
      <c r="K37" s="340"/>
      <c r="L37" s="9"/>
    </row>
  </sheetData>
  <sheetProtection selectLockedCells="1"/>
  <mergeCells count="43">
    <mergeCell ref="K11:N11"/>
    <mergeCell ref="K7:M7"/>
    <mergeCell ref="K18:N18"/>
    <mergeCell ref="K20:N20"/>
    <mergeCell ref="B18:B19"/>
    <mergeCell ref="B1:P1"/>
    <mergeCell ref="E3:P4"/>
    <mergeCell ref="B6:B7"/>
    <mergeCell ref="E7:G7"/>
    <mergeCell ref="K14:N14"/>
    <mergeCell ref="E13:H13"/>
    <mergeCell ref="K13:N13"/>
    <mergeCell ref="B14:B16"/>
    <mergeCell ref="B9:B10"/>
    <mergeCell ref="B11:B13"/>
    <mergeCell ref="K15:N15"/>
    <mergeCell ref="C6:C7"/>
    <mergeCell ref="E11:H11"/>
    <mergeCell ref="E6:N6"/>
    <mergeCell ref="H7:J7"/>
    <mergeCell ref="K9:N9"/>
    <mergeCell ref="E36:G37"/>
    <mergeCell ref="H35:K35"/>
    <mergeCell ref="H36:H37"/>
    <mergeCell ref="I36:K37"/>
    <mergeCell ref="N34:Q34"/>
    <mergeCell ref="B31:B32"/>
    <mergeCell ref="B22:B27"/>
    <mergeCell ref="K25:N25"/>
    <mergeCell ref="K22:N22"/>
    <mergeCell ref="E21:H21"/>
    <mergeCell ref="K21:N21"/>
    <mergeCell ref="K23:N23"/>
    <mergeCell ref="K31:N31"/>
    <mergeCell ref="K32:N32"/>
    <mergeCell ref="B28:B30"/>
    <mergeCell ref="K27:N27"/>
    <mergeCell ref="K24:N24"/>
    <mergeCell ref="E18:H18"/>
    <mergeCell ref="E17:H17"/>
    <mergeCell ref="K17:N17"/>
    <mergeCell ref="K19:N19"/>
    <mergeCell ref="B20:B21"/>
  </mergeCells>
  <conditionalFormatting sqref="L35:N36 F34:G36 H35:H36 E35:E36 I34:N35 O35:P37 E3">
    <cfRule type="containsText" dxfId="40" priority="16" stopIfTrue="1" operator="containsText" text="Vous avez répondu à toutes les questions, passez à l'étape 3/7">
      <formula>NOT(ISERROR(SEARCH("Vous avez répondu à toutes les questions, passez à l'étape 3/7",E3)))</formula>
    </cfRule>
    <cfRule type="containsText" dxfId="39" priority="17" stopIfTrue="1" operator="containsText" text="Vous n'avez pas répondu à toutes les questions, merci de vérifier avant de passer à l'étape suivante">
      <formula>NOT(ISERROR(SEARCH("Vous n'avez pas répondu à toutes les questions, merci de vérifier avant de passer à l'étape suivante",E3)))</formula>
    </cfRule>
  </conditionalFormatting>
  <conditionalFormatting sqref="I37">
    <cfRule type="containsText" dxfId="38" priority="14" stopIfTrue="1" operator="containsText" text="Niveau insuffisant">
      <formula>NOT(ISERROR(SEARCH("Niveau insuffisant",I37)))</formula>
    </cfRule>
    <cfRule type="containsText" dxfId="37" priority="15" stopIfTrue="1" operator="containsText" text="Niveau atteint">
      <formula>NOT(ISERROR(SEARCH("Niveau atteint",I37)))</formula>
    </cfRule>
  </conditionalFormatting>
  <conditionalFormatting sqref="Q9:Q33">
    <cfRule type="containsText" dxfId="36" priority="13" stopIfTrue="1" operator="containsText" text="Attention vous avez coché deux cases">
      <formula>NOT(ISERROR(SEARCH("Attention vous avez coché deux cases",Q9)))</formula>
    </cfRule>
  </conditionalFormatting>
  <conditionalFormatting sqref="I36">
    <cfRule type="containsText" dxfId="35" priority="7" stopIfTrue="1" operator="containsText" text="Des actions restent à engager">
      <formula>NOT(ISERROR(SEARCH("Des actions restent à engager",I36)))</formula>
    </cfRule>
    <cfRule type="containsText" dxfId="34" priority="8" stopIfTrue="1" operator="containsText" text="Engagements significatifs">
      <formula>NOT(ISERROR(SEARCH("Engagements significatifs",I36)))</formula>
    </cfRule>
  </conditionalFormatting>
  <dataValidations count="1">
    <dataValidation type="list" allowBlank="1" showInputMessage="1" showErrorMessage="1" error="Merci de ne remplir que par des croix = X" sqref="M28:M30 M26 G22:G31 G19:G20 M16 G14:G16 M12 G12 P9:P32 M10 G10 J9:J32">
      <formula1>"X"</formula1>
    </dataValidation>
  </dataValidations>
  <pageMargins left="0.39370078740157483" right="0.39370078740157483" top="0.39370078740157483" bottom="0.39370078740157483" header="0.39370078740157483" footer="0.39370078740157483"/>
  <pageSetup paperSize="8" scale="82" fitToHeight="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Feuil5">
    <tabColor rgb="FF00B0F0"/>
    <pageSetUpPr fitToPage="1"/>
  </sheetPr>
  <dimension ref="B1:Q18"/>
  <sheetViews>
    <sheetView zoomScale="90" zoomScaleNormal="90" workbookViewId="0">
      <pane ySplit="8" topLeftCell="A9" activePane="bottomLeft" state="frozen"/>
      <selection activeCell="T9" sqref="T9"/>
      <selection pane="bottomLeft" activeCell="H17" sqref="H17:H18"/>
    </sheetView>
  </sheetViews>
  <sheetFormatPr baseColWidth="10" defaultRowHeight="15"/>
  <cols>
    <col min="1" max="1" width="3.28515625" style="2" customWidth="1"/>
    <col min="2" max="2" width="11.7109375" style="2" customWidth="1"/>
    <col min="3" max="3" width="30.7109375" style="2" customWidth="1"/>
    <col min="4" max="4" width="1.42578125" style="2" customWidth="1"/>
    <col min="5" max="5" width="18.5703125" style="2" customWidth="1"/>
    <col min="6" max="7" width="3.5703125" style="2" customWidth="1"/>
    <col min="8" max="8" width="18.5703125" style="2" customWidth="1"/>
    <col min="9" max="10" width="3.5703125" style="2" customWidth="1"/>
    <col min="11" max="11" width="18.5703125" style="2" customWidth="1"/>
    <col min="12" max="13" width="3.5703125" style="2" customWidth="1"/>
    <col min="14" max="14" width="18.5703125" style="2" customWidth="1"/>
    <col min="15" max="16" width="3.5703125" style="2" customWidth="1"/>
    <col min="17" max="17" width="4.140625" style="24" customWidth="1"/>
    <col min="18" max="16384" width="11.42578125" style="2"/>
  </cols>
  <sheetData>
    <row r="1" spans="2:17" ht="18.75">
      <c r="B1" s="389" t="s">
        <v>66</v>
      </c>
      <c r="C1" s="389"/>
      <c r="D1" s="389"/>
      <c r="E1" s="389"/>
      <c r="F1" s="389"/>
      <c r="G1" s="389"/>
      <c r="H1" s="389"/>
      <c r="I1" s="389"/>
      <c r="J1" s="389"/>
      <c r="K1" s="389"/>
      <c r="L1" s="389"/>
      <c r="M1" s="389"/>
      <c r="N1" s="389"/>
      <c r="O1" s="389"/>
      <c r="P1" s="389"/>
    </row>
    <row r="2" spans="2:17" ht="3" customHeight="1"/>
    <row r="3" spans="2:17" ht="15" customHeight="1">
      <c r="E3" s="394" t="str">
        <f>IF(SUM((IF(Q9=0,"0","1")),(IF(Q10=0,"0","1")),(IF(Q11=0,"0","1")),(IF(Q12=0,"0","1")),(IF(Q13=0,"0","1")),(IF(Q14=0,"0","1")))&lt;6,"Vous n'avez pas répondu à toutes les questions, merci de vérifier avant de passer à l'étape suivante","Vous avez répondu à toutes les questions, passez à l'étape 4/7")</f>
        <v>Vous n'avez pas répondu à toutes les questions, merci de vérifier avant de passer à l'étape suivante</v>
      </c>
      <c r="F3" s="394"/>
      <c r="G3" s="394"/>
      <c r="H3" s="394"/>
      <c r="I3" s="394"/>
      <c r="J3" s="394"/>
      <c r="K3" s="394"/>
      <c r="L3" s="394"/>
      <c r="M3" s="394"/>
      <c r="N3" s="394"/>
      <c r="O3" s="394"/>
      <c r="P3" s="394"/>
    </row>
    <row r="4" spans="2:17" ht="15" customHeight="1">
      <c r="E4" s="394"/>
      <c r="F4" s="394"/>
      <c r="G4" s="394"/>
      <c r="H4" s="394"/>
      <c r="I4" s="394"/>
      <c r="J4" s="394"/>
      <c r="K4" s="394"/>
      <c r="L4" s="394"/>
      <c r="M4" s="394"/>
      <c r="N4" s="394"/>
      <c r="O4" s="394"/>
      <c r="P4" s="394"/>
    </row>
    <row r="5" spans="2:17" ht="3" customHeight="1"/>
    <row r="6" spans="2:17">
      <c r="B6" s="390" t="s">
        <v>43</v>
      </c>
      <c r="C6" s="392" t="s">
        <v>1</v>
      </c>
      <c r="D6" s="1"/>
      <c r="E6" s="393" t="s">
        <v>299</v>
      </c>
      <c r="F6" s="393"/>
      <c r="G6" s="393"/>
      <c r="H6" s="390"/>
      <c r="I6" s="390"/>
      <c r="J6" s="390"/>
      <c r="K6" s="390"/>
      <c r="L6" s="392"/>
      <c r="M6" s="392"/>
      <c r="N6" s="392"/>
      <c r="O6" s="18"/>
      <c r="P6" s="18"/>
    </row>
    <row r="7" spans="2:17" ht="15.75" thickBot="1">
      <c r="B7" s="391"/>
      <c r="C7" s="385"/>
      <c r="D7" s="1"/>
      <c r="E7" s="386" t="s">
        <v>2</v>
      </c>
      <c r="F7" s="386"/>
      <c r="G7" s="387"/>
      <c r="H7" s="385" t="s">
        <v>3</v>
      </c>
      <c r="I7" s="386"/>
      <c r="J7" s="387"/>
      <c r="K7" s="385" t="s">
        <v>4</v>
      </c>
      <c r="L7" s="386"/>
      <c r="M7" s="387"/>
      <c r="N7" s="385" t="s">
        <v>5</v>
      </c>
      <c r="O7" s="386"/>
      <c r="P7" s="386"/>
    </row>
    <row r="8" spans="2:17" ht="3" customHeight="1" thickBot="1"/>
    <row r="9" spans="2:17" ht="36" customHeight="1">
      <c r="B9" s="383" t="s">
        <v>279</v>
      </c>
      <c r="C9" s="22" t="s">
        <v>88</v>
      </c>
      <c r="D9" s="4"/>
      <c r="E9" s="372" t="s">
        <v>117</v>
      </c>
      <c r="F9" s="373"/>
      <c r="G9" s="373"/>
      <c r="H9" s="373"/>
      <c r="I9" s="192">
        <v>2</v>
      </c>
      <c r="J9" s="81"/>
      <c r="K9" s="373" t="s">
        <v>280</v>
      </c>
      <c r="L9" s="373"/>
      <c r="M9" s="373"/>
      <c r="N9" s="373"/>
      <c r="O9" s="192">
        <v>4</v>
      </c>
      <c r="P9" s="83"/>
      <c r="Q9" s="36">
        <f t="shared" ref="Q9:Q14" si="0">IF((SUM((IF(G9="X",1,0)),IF(J9="X",1,0),IF(M9="X",1,0),IF(P9="X",1,0)))&gt;1,"Attention vous avez coché deux cases",(SUM((IF(ISBLANK(G9),"0",F9)),(IF(ISBLANK(J9),"0",I9)),(IF(ISBLANK(M9),"0",L9)),(IF(ISBLANK(P9),"0",O9)))))</f>
        <v>0</v>
      </c>
    </row>
    <row r="10" spans="2:17" ht="120.75" thickBot="1">
      <c r="B10" s="382"/>
      <c r="C10" s="23" t="s">
        <v>305</v>
      </c>
      <c r="D10" s="4"/>
      <c r="E10" s="182" t="s">
        <v>51</v>
      </c>
      <c r="F10" s="212">
        <v>1</v>
      </c>
      <c r="G10" s="82"/>
      <c r="H10" s="212" t="s">
        <v>221</v>
      </c>
      <c r="I10" s="212">
        <v>2</v>
      </c>
      <c r="J10" s="82"/>
      <c r="K10" s="212" t="s">
        <v>222</v>
      </c>
      <c r="L10" s="184">
        <v>3</v>
      </c>
      <c r="M10" s="82"/>
      <c r="N10" s="184" t="s">
        <v>223</v>
      </c>
      <c r="O10" s="212">
        <v>4</v>
      </c>
      <c r="P10" s="71"/>
      <c r="Q10" s="36">
        <f t="shared" si="0"/>
        <v>0</v>
      </c>
    </row>
    <row r="11" spans="2:17" ht="36.75" thickBot="1">
      <c r="B11" s="364" t="s">
        <v>205</v>
      </c>
      <c r="C11" s="22" t="s">
        <v>281</v>
      </c>
      <c r="D11" s="4"/>
      <c r="E11" s="181" t="s">
        <v>6</v>
      </c>
      <c r="F11" s="192">
        <v>1</v>
      </c>
      <c r="G11" s="81"/>
      <c r="H11" s="241" t="s">
        <v>282</v>
      </c>
      <c r="I11" s="192">
        <v>2</v>
      </c>
      <c r="J11" s="81"/>
      <c r="K11" s="373" t="s">
        <v>283</v>
      </c>
      <c r="L11" s="373"/>
      <c r="M11" s="373"/>
      <c r="N11" s="373"/>
      <c r="O11" s="192">
        <v>4</v>
      </c>
      <c r="P11" s="122"/>
      <c r="Q11" s="36">
        <f t="shared" si="0"/>
        <v>0</v>
      </c>
    </row>
    <row r="12" spans="2:17" ht="36.75" thickBot="1">
      <c r="B12" s="382"/>
      <c r="C12" s="23" t="s">
        <v>284</v>
      </c>
      <c r="D12" s="4"/>
      <c r="E12" s="182" t="s">
        <v>6</v>
      </c>
      <c r="F12" s="191">
        <v>1</v>
      </c>
      <c r="G12" s="82"/>
      <c r="H12" s="242" t="s">
        <v>282</v>
      </c>
      <c r="I12" s="191">
        <v>2</v>
      </c>
      <c r="J12" s="82"/>
      <c r="K12" s="388" t="s">
        <v>283</v>
      </c>
      <c r="L12" s="388"/>
      <c r="M12" s="388"/>
      <c r="N12" s="388"/>
      <c r="O12" s="191">
        <v>4</v>
      </c>
      <c r="P12" s="205"/>
      <c r="Q12" s="36">
        <f t="shared" si="0"/>
        <v>0</v>
      </c>
    </row>
    <row r="13" spans="2:17" ht="36">
      <c r="B13" s="364" t="s">
        <v>206</v>
      </c>
      <c r="C13" s="22" t="s">
        <v>130</v>
      </c>
      <c r="D13" s="4"/>
      <c r="E13" s="181" t="s">
        <v>6</v>
      </c>
      <c r="F13" s="192">
        <v>1</v>
      </c>
      <c r="G13" s="81"/>
      <c r="H13" s="192" t="s">
        <v>129</v>
      </c>
      <c r="I13" s="192"/>
      <c r="J13" s="81"/>
      <c r="K13" s="373" t="s">
        <v>131</v>
      </c>
      <c r="L13" s="373"/>
      <c r="M13" s="373"/>
      <c r="N13" s="373"/>
      <c r="O13" s="192">
        <v>4</v>
      </c>
      <c r="P13" s="83"/>
      <c r="Q13" s="36">
        <f t="shared" si="0"/>
        <v>0</v>
      </c>
    </row>
    <row r="14" spans="2:17" ht="48.75" thickBot="1">
      <c r="B14" s="365"/>
      <c r="C14" s="23" t="s">
        <v>193</v>
      </c>
      <c r="D14" s="4"/>
      <c r="E14" s="182" t="s">
        <v>51</v>
      </c>
      <c r="F14" s="191">
        <v>1</v>
      </c>
      <c r="G14" s="82"/>
      <c r="H14" s="191" t="s">
        <v>89</v>
      </c>
      <c r="I14" s="191">
        <v>2</v>
      </c>
      <c r="J14" s="82"/>
      <c r="K14" s="388" t="s">
        <v>26</v>
      </c>
      <c r="L14" s="388"/>
      <c r="M14" s="388"/>
      <c r="N14" s="388"/>
      <c r="O14" s="191">
        <v>4</v>
      </c>
      <c r="P14" s="71"/>
      <c r="Q14" s="36">
        <f t="shared" si="0"/>
        <v>0</v>
      </c>
    </row>
    <row r="15" spans="2:17" ht="8.25" customHeight="1">
      <c r="B15" s="7"/>
      <c r="C15" s="8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</row>
    <row r="16" spans="2:17" ht="15.75">
      <c r="B16" s="40"/>
      <c r="C16" s="40"/>
      <c r="D16" s="40"/>
      <c r="E16" s="40"/>
      <c r="F16" s="40"/>
      <c r="G16" s="40"/>
      <c r="H16" s="384" t="s">
        <v>62</v>
      </c>
      <c r="I16" s="384"/>
      <c r="J16" s="384"/>
      <c r="K16" s="384"/>
      <c r="L16" s="40"/>
      <c r="M16" s="40"/>
      <c r="N16" s="40"/>
      <c r="O16" s="40"/>
      <c r="P16" s="40"/>
      <c r="Q16" s="2"/>
    </row>
    <row r="17" spans="2:16" ht="15" customHeight="1">
      <c r="B17" s="7"/>
      <c r="C17" s="8"/>
      <c r="D17" s="3"/>
      <c r="E17" s="374" t="s">
        <v>303</v>
      </c>
      <c r="F17" s="375"/>
      <c r="G17" s="376"/>
      <c r="H17" s="380">
        <f>SUM(Q9:Q14)</f>
        <v>0</v>
      </c>
      <c r="I17" s="366" t="str">
        <f>IF(H17&gt;=16,"Engagements significatifs","Des actions restent à engager")</f>
        <v>Des actions restent à engager</v>
      </c>
      <c r="J17" s="367"/>
      <c r="K17" s="368"/>
      <c r="L17" s="3"/>
      <c r="M17" s="3"/>
      <c r="N17" s="3"/>
      <c r="O17" s="3"/>
      <c r="P17" s="3"/>
    </row>
    <row r="18" spans="2:16" ht="15" customHeight="1">
      <c r="B18" s="7"/>
      <c r="C18" s="8"/>
      <c r="D18" s="3"/>
      <c r="E18" s="377"/>
      <c r="F18" s="378"/>
      <c r="G18" s="379"/>
      <c r="H18" s="381"/>
      <c r="I18" s="369"/>
      <c r="J18" s="370"/>
      <c r="K18" s="371"/>
    </row>
  </sheetData>
  <sheetProtection selectLockedCells="1"/>
  <mergeCells count="22">
    <mergeCell ref="B1:P1"/>
    <mergeCell ref="B6:B7"/>
    <mergeCell ref="C6:C7"/>
    <mergeCell ref="E6:N6"/>
    <mergeCell ref="N7:P7"/>
    <mergeCell ref="E3:P4"/>
    <mergeCell ref="K7:M7"/>
    <mergeCell ref="H7:J7"/>
    <mergeCell ref="E7:G7"/>
    <mergeCell ref="K9:N9"/>
    <mergeCell ref="K11:N11"/>
    <mergeCell ref="K12:N12"/>
    <mergeCell ref="B13:B14"/>
    <mergeCell ref="I17:K18"/>
    <mergeCell ref="E9:H9"/>
    <mergeCell ref="K13:N13"/>
    <mergeCell ref="E17:G18"/>
    <mergeCell ref="H17:H18"/>
    <mergeCell ref="B11:B12"/>
    <mergeCell ref="B9:B10"/>
    <mergeCell ref="H16:K16"/>
    <mergeCell ref="K14:N14"/>
  </mergeCells>
  <conditionalFormatting sqref="Q9:Q14">
    <cfRule type="containsText" dxfId="33" priority="12" stopIfTrue="1" operator="containsText" text="Attention vous avez coché deux cases">
      <formula>NOT(ISERROR(SEARCH("Attention vous avez coché deux cases",Q9)))</formula>
    </cfRule>
  </conditionalFormatting>
  <conditionalFormatting sqref="I17">
    <cfRule type="containsText" dxfId="32" priority="7" stopIfTrue="1" operator="containsText" text="Niveau atteint">
      <formula>NOT(ISERROR(SEARCH("Niveau atteint",I17)))</formula>
    </cfRule>
    <cfRule type="containsText" dxfId="31" priority="11" stopIfTrue="1" operator="containsText" text="Niveau insuffisant">
      <formula>NOT(ISERROR(SEARCH("Niveau insuffisant",I17)))</formula>
    </cfRule>
  </conditionalFormatting>
  <conditionalFormatting sqref="E3:P4">
    <cfRule type="containsText" dxfId="30" priority="9" stopIfTrue="1" operator="containsText" text="Vous avez répondu à toutes les questions, passez à l'étape 4/7">
      <formula>NOT(ISERROR(SEARCH("Vous avez répondu à toutes les questions, passez à l'étape 4/7",E3)))</formula>
    </cfRule>
    <cfRule type="containsText" dxfId="29" priority="10" stopIfTrue="1" operator="containsText" text="Vous n'avez pas répondu à toutes les questions, merci de vérifier avant de passer à l'étape suivante">
      <formula>NOT(ISERROR(SEARCH("Vous n'avez pas répondu à toutes les questions, merci de vérifier avant de passer à l'étape suivante",E3)))</formula>
    </cfRule>
  </conditionalFormatting>
  <conditionalFormatting sqref="I17">
    <cfRule type="containsText" dxfId="28" priority="5" stopIfTrue="1" operator="containsText" text="Engagements significatifs">
      <formula>NOT(ISERROR(SEARCH("Engagements significatifs",I17)))</formula>
    </cfRule>
    <cfRule type="containsText" dxfId="27" priority="6" stopIfTrue="1" operator="containsText" text="Des actions restent à engager">
      <formula>NOT(ISERROR(SEARCH("Des actions restent à engager",I17)))</formula>
    </cfRule>
  </conditionalFormatting>
  <dataValidations count="1">
    <dataValidation type="list" allowBlank="1" showInputMessage="1" showErrorMessage="1" error="Merci de ne remplir que par des croix = X" sqref="G10:G14 P9:P14 J9:J14">
      <formula1>"X"</formula1>
    </dataValidation>
  </dataValidations>
  <pageMargins left="0.70866141732283472" right="0.70866141732283472" top="0.74803149606299213" bottom="0.74803149606299213" header="0.31496062992125984" footer="0.31496062992125984"/>
  <pageSetup paperSize="8" scale="8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Feuil6">
    <tabColor rgb="FF00B0F0"/>
    <pageSetUpPr fitToPage="1"/>
  </sheetPr>
  <dimension ref="B1:Q22"/>
  <sheetViews>
    <sheetView zoomScale="70" zoomScaleNormal="70" workbookViewId="0">
      <pane ySplit="8" topLeftCell="A9" activePane="bottomLeft" state="frozen"/>
      <selection activeCell="T9" sqref="T9"/>
      <selection pane="bottomLeft" activeCell="I21" sqref="I21"/>
    </sheetView>
  </sheetViews>
  <sheetFormatPr baseColWidth="10" defaultRowHeight="15"/>
  <cols>
    <col min="1" max="1" width="3.28515625" style="2" customWidth="1"/>
    <col min="2" max="2" width="10.7109375" style="2" customWidth="1"/>
    <col min="3" max="3" width="30.7109375" style="2" customWidth="1"/>
    <col min="4" max="4" width="1.42578125" style="2" customWidth="1"/>
    <col min="5" max="5" width="18.5703125" style="2" customWidth="1"/>
    <col min="6" max="7" width="3.5703125" style="2" customWidth="1"/>
    <col min="8" max="8" width="18.5703125" style="2" customWidth="1"/>
    <col min="9" max="10" width="3.5703125" style="2" customWidth="1"/>
    <col min="11" max="11" width="18.5703125" style="2" customWidth="1"/>
    <col min="12" max="13" width="3.5703125" style="2" customWidth="1"/>
    <col min="14" max="14" width="18.5703125" style="2" customWidth="1"/>
    <col min="15" max="16" width="3.5703125" style="2" customWidth="1"/>
    <col min="17" max="17" width="4" style="67" customWidth="1"/>
    <col min="18" max="16384" width="11.42578125" style="2"/>
  </cols>
  <sheetData>
    <row r="1" spans="2:17" ht="18.75">
      <c r="B1" s="389" t="s">
        <v>65</v>
      </c>
      <c r="C1" s="389"/>
      <c r="D1" s="389"/>
      <c r="E1" s="389"/>
      <c r="F1" s="389"/>
      <c r="G1" s="389"/>
      <c r="H1" s="389"/>
      <c r="I1" s="389"/>
      <c r="J1" s="389"/>
      <c r="K1" s="389"/>
      <c r="L1" s="389"/>
      <c r="M1" s="389"/>
      <c r="N1" s="389"/>
      <c r="O1" s="389"/>
      <c r="P1" s="389"/>
    </row>
    <row r="2" spans="2:17" ht="4.5" customHeight="1"/>
    <row r="3" spans="2:17" ht="15" customHeight="1">
      <c r="E3" s="395" t="str">
        <f>IF(SUM((IF(Q9=0,"0","1")),(IF(Q10=0,"0","1")),(IF(Q11=0,"0","1")),(IF(Q12=0,"0","1")),(IF(Q13=0,"0","1")),(IF(Q14=0,"0","1")),(IF(Q15=0,"0","1")))&lt;7,"Vous n'avez pas répondu à toutes les questions, merci de vérifier avant de passer à l'étape suivante","Vous avez répondu à toutes les questions, passez à l'étape 5/7")</f>
        <v>Vous n'avez pas répondu à toutes les questions, merci de vérifier avant de passer à l'étape suivante</v>
      </c>
      <c r="F3" s="395"/>
      <c r="G3" s="395"/>
      <c r="H3" s="395"/>
      <c r="I3" s="395"/>
      <c r="J3" s="395"/>
      <c r="K3" s="395"/>
      <c r="L3" s="395"/>
      <c r="M3" s="395"/>
      <c r="N3" s="395"/>
      <c r="O3" s="395"/>
      <c r="P3" s="395"/>
    </row>
    <row r="4" spans="2:17" ht="15" customHeight="1">
      <c r="E4" s="395"/>
      <c r="F4" s="395"/>
      <c r="G4" s="395"/>
      <c r="H4" s="395"/>
      <c r="I4" s="395"/>
      <c r="J4" s="395"/>
      <c r="K4" s="395"/>
      <c r="L4" s="395"/>
      <c r="M4" s="395"/>
      <c r="N4" s="395"/>
      <c r="O4" s="395"/>
      <c r="P4" s="395"/>
    </row>
    <row r="5" spans="2:17" ht="4.5" customHeight="1"/>
    <row r="6" spans="2:17">
      <c r="B6" s="390" t="s">
        <v>43</v>
      </c>
      <c r="C6" s="392" t="s">
        <v>1</v>
      </c>
      <c r="D6" s="1"/>
      <c r="E6" s="393" t="s">
        <v>299</v>
      </c>
      <c r="F6" s="393"/>
      <c r="G6" s="393"/>
      <c r="H6" s="393"/>
      <c r="I6" s="393"/>
      <c r="J6" s="393"/>
      <c r="K6" s="393"/>
      <c r="L6" s="393"/>
      <c r="M6" s="393"/>
      <c r="N6" s="393"/>
      <c r="O6" s="393"/>
      <c r="P6" s="393"/>
    </row>
    <row r="7" spans="2:17" ht="15.75" thickBot="1">
      <c r="B7" s="391"/>
      <c r="C7" s="385"/>
      <c r="D7" s="1"/>
      <c r="E7" s="386" t="s">
        <v>2</v>
      </c>
      <c r="F7" s="386"/>
      <c r="G7" s="387"/>
      <c r="H7" s="385" t="s">
        <v>3</v>
      </c>
      <c r="I7" s="386"/>
      <c r="J7" s="387"/>
      <c r="K7" s="385" t="s">
        <v>4</v>
      </c>
      <c r="L7" s="386"/>
      <c r="M7" s="387"/>
      <c r="N7" s="385" t="s">
        <v>5</v>
      </c>
      <c r="O7" s="386"/>
      <c r="P7" s="386"/>
    </row>
    <row r="8" spans="2:17" ht="4.5" customHeight="1" thickBot="1">
      <c r="E8" s="28"/>
      <c r="F8" s="28"/>
      <c r="G8" s="28"/>
      <c r="H8" s="28"/>
    </row>
    <row r="9" spans="2:17" ht="60" customHeight="1">
      <c r="B9" s="401" t="s">
        <v>180</v>
      </c>
      <c r="C9" s="22" t="s">
        <v>90</v>
      </c>
      <c r="D9" s="6"/>
      <c r="E9" s="273" t="s">
        <v>184</v>
      </c>
      <c r="F9" s="274">
        <v>1</v>
      </c>
      <c r="G9" s="81"/>
      <c r="H9" s="274" t="s">
        <v>162</v>
      </c>
      <c r="I9" s="274">
        <v>2</v>
      </c>
      <c r="J9" s="81"/>
      <c r="K9" s="373" t="s">
        <v>285</v>
      </c>
      <c r="L9" s="373"/>
      <c r="M9" s="373"/>
      <c r="N9" s="373"/>
      <c r="O9" s="274">
        <v>4</v>
      </c>
      <c r="P9" s="83"/>
      <c r="Q9" s="36">
        <f t="shared" ref="Q9:Q15" si="0">IF((SUM((IF(G9="X",1,0)),IF(J9="X",1,0),IF(M9="X",1,0),IF(P9="X",1,0)))&gt;1,"Attention vous avez coché deux cases",(SUM((IF(ISBLANK(G9),"0",F9)),(IF(ISBLANK(J9),"0",I9)),(IF(ISBLANK(M9),"0",L9)),(IF(ISBLANK(P9),"0",O9)))))</f>
        <v>0</v>
      </c>
    </row>
    <row r="10" spans="2:17" ht="60">
      <c r="B10" s="402"/>
      <c r="C10" s="19" t="s">
        <v>286</v>
      </c>
      <c r="D10" s="6"/>
      <c r="E10" s="276" t="s">
        <v>6</v>
      </c>
      <c r="F10" s="277">
        <v>1</v>
      </c>
      <c r="G10" s="69"/>
      <c r="H10" s="277" t="s">
        <v>226</v>
      </c>
      <c r="I10" s="277">
        <v>2</v>
      </c>
      <c r="J10" s="69"/>
      <c r="K10" s="400" t="s">
        <v>287</v>
      </c>
      <c r="L10" s="400"/>
      <c r="M10" s="400"/>
      <c r="N10" s="400"/>
      <c r="O10" s="277">
        <v>4</v>
      </c>
      <c r="P10" s="70"/>
      <c r="Q10" s="36">
        <f t="shared" ref="Q10" si="1">IF((SUM((IF(G10="X",1,0)),IF(J10="X",1,0),IF(M10="X",1,0),IF(P10="X",1,0)))&gt;1,"Attention vous avez coché deux cases",(SUM((IF(ISBLANK(G10),"0",F10)),(IF(ISBLANK(J10),"0",I10)),(IF(ISBLANK(M10),"0",L10)),(IF(ISBLANK(P10),"0",O10)))))</f>
        <v>0</v>
      </c>
    </row>
    <row r="11" spans="2:17" ht="48">
      <c r="B11" s="402"/>
      <c r="C11" s="19" t="s">
        <v>57</v>
      </c>
      <c r="D11" s="6"/>
      <c r="E11" s="276" t="s">
        <v>51</v>
      </c>
      <c r="F11" s="277">
        <v>1</v>
      </c>
      <c r="G11" s="69"/>
      <c r="H11" s="277" t="s">
        <v>92</v>
      </c>
      <c r="I11" s="277">
        <v>2</v>
      </c>
      <c r="J11" s="69"/>
      <c r="K11" s="400" t="s">
        <v>56</v>
      </c>
      <c r="L11" s="400">
        <v>3</v>
      </c>
      <c r="M11" s="400"/>
      <c r="N11" s="400" t="s">
        <v>55</v>
      </c>
      <c r="O11" s="277">
        <v>4</v>
      </c>
      <c r="P11" s="70"/>
      <c r="Q11" s="36">
        <f t="shared" si="0"/>
        <v>0</v>
      </c>
    </row>
    <row r="12" spans="2:17" ht="36.75" thickBot="1">
      <c r="B12" s="403"/>
      <c r="C12" s="23" t="s">
        <v>288</v>
      </c>
      <c r="D12" s="6"/>
      <c r="E12" s="190" t="s">
        <v>51</v>
      </c>
      <c r="F12" s="275">
        <v>1</v>
      </c>
      <c r="G12" s="82"/>
      <c r="H12" s="275" t="s">
        <v>229</v>
      </c>
      <c r="I12" s="275">
        <v>2</v>
      </c>
      <c r="J12" s="82"/>
      <c r="K12" s="388" t="s">
        <v>228</v>
      </c>
      <c r="L12" s="388"/>
      <c r="M12" s="388"/>
      <c r="N12" s="388"/>
      <c r="O12" s="275">
        <v>4</v>
      </c>
      <c r="P12" s="71"/>
      <c r="Q12" s="36">
        <f t="shared" si="0"/>
        <v>0</v>
      </c>
    </row>
    <row r="13" spans="2:17" ht="42.75" customHeight="1">
      <c r="B13" s="401" t="s">
        <v>93</v>
      </c>
      <c r="C13" s="22" t="s">
        <v>91</v>
      </c>
      <c r="D13" s="6"/>
      <c r="E13" s="273" t="s">
        <v>6</v>
      </c>
      <c r="F13" s="274">
        <v>1</v>
      </c>
      <c r="G13" s="81"/>
      <c r="H13" s="274" t="s">
        <v>30</v>
      </c>
      <c r="I13" s="274">
        <v>2</v>
      </c>
      <c r="J13" s="81"/>
      <c r="K13" s="373" t="s">
        <v>31</v>
      </c>
      <c r="L13" s="373">
        <v>3</v>
      </c>
      <c r="M13" s="373"/>
      <c r="N13" s="373" t="s">
        <v>32</v>
      </c>
      <c r="O13" s="274">
        <v>4</v>
      </c>
      <c r="P13" s="83"/>
      <c r="Q13" s="36">
        <f t="shared" si="0"/>
        <v>0</v>
      </c>
    </row>
    <row r="14" spans="2:17" ht="60">
      <c r="B14" s="402"/>
      <c r="C14" s="19" t="s">
        <v>194</v>
      </c>
      <c r="D14" s="6"/>
      <c r="E14" s="276" t="s">
        <v>6</v>
      </c>
      <c r="F14" s="277">
        <v>1</v>
      </c>
      <c r="G14" s="69"/>
      <c r="H14" s="277" t="s">
        <v>225</v>
      </c>
      <c r="I14" s="277">
        <v>2</v>
      </c>
      <c r="J14" s="69"/>
      <c r="K14" s="400" t="s">
        <v>216</v>
      </c>
      <c r="L14" s="400"/>
      <c r="M14" s="400"/>
      <c r="N14" s="400" t="s">
        <v>217</v>
      </c>
      <c r="O14" s="277">
        <v>4</v>
      </c>
      <c r="P14" s="70"/>
      <c r="Q14" s="36">
        <f t="shared" si="0"/>
        <v>0</v>
      </c>
    </row>
    <row r="15" spans="2:17" ht="36.75" thickBot="1">
      <c r="B15" s="403"/>
      <c r="C15" s="23" t="s">
        <v>227</v>
      </c>
      <c r="D15" s="6"/>
      <c r="E15" s="399" t="s">
        <v>6</v>
      </c>
      <c r="F15" s="388"/>
      <c r="G15" s="388"/>
      <c r="H15" s="388"/>
      <c r="I15" s="275">
        <v>2</v>
      </c>
      <c r="J15" s="82"/>
      <c r="K15" s="388" t="s">
        <v>80</v>
      </c>
      <c r="L15" s="388"/>
      <c r="M15" s="388"/>
      <c r="N15" s="388"/>
      <c r="O15" s="275">
        <v>4</v>
      </c>
      <c r="P15" s="71"/>
      <c r="Q15" s="36">
        <f t="shared" si="0"/>
        <v>0</v>
      </c>
    </row>
    <row r="16" spans="2:17" ht="15" customHeight="1">
      <c r="B16" s="7"/>
      <c r="C16" s="8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</row>
    <row r="17" spans="2:16" ht="15" customHeight="1">
      <c r="B17" s="7"/>
      <c r="C17" s="8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</row>
    <row r="18" spans="2:16" ht="15.75">
      <c r="B18" s="41"/>
      <c r="C18" s="41"/>
      <c r="D18" s="41"/>
      <c r="E18" s="41"/>
      <c r="F18" s="41"/>
      <c r="G18" s="41"/>
      <c r="H18" s="384" t="s">
        <v>62</v>
      </c>
      <c r="I18" s="384"/>
      <c r="J18" s="384"/>
      <c r="K18" s="384"/>
      <c r="L18" s="41"/>
      <c r="M18" s="41"/>
      <c r="N18" s="41"/>
      <c r="O18" s="41"/>
      <c r="P18" s="41"/>
    </row>
    <row r="19" spans="2:16" ht="14.25" customHeight="1">
      <c r="B19" s="46"/>
      <c r="C19" s="47"/>
      <c r="D19" s="21"/>
      <c r="E19" s="396" t="s">
        <v>303</v>
      </c>
      <c r="F19" s="396"/>
      <c r="G19" s="396"/>
      <c r="H19" s="398">
        <f>SUM(Q9:Q15)</f>
        <v>0</v>
      </c>
      <c r="I19" s="366" t="str">
        <f>IF(H19&gt;=18,"Engagements significatifs","Des actions restent à engager")</f>
        <v>Des actions restent à engager</v>
      </c>
      <c r="J19" s="367"/>
      <c r="K19" s="368"/>
      <c r="L19" s="41"/>
      <c r="M19" s="41"/>
      <c r="N19" s="41"/>
      <c r="O19" s="41"/>
      <c r="P19" s="41"/>
    </row>
    <row r="20" spans="2:16" ht="14.25" customHeight="1">
      <c r="B20" s="46"/>
      <c r="C20" s="47"/>
      <c r="D20" s="21"/>
      <c r="E20" s="397"/>
      <c r="F20" s="397"/>
      <c r="G20" s="397"/>
      <c r="H20" s="398"/>
      <c r="I20" s="369"/>
      <c r="J20" s="370"/>
      <c r="K20" s="371"/>
      <c r="L20" s="21"/>
      <c r="M20" s="21"/>
      <c r="N20" s="21"/>
      <c r="O20" s="21"/>
      <c r="P20" s="21"/>
    </row>
    <row r="21" spans="2:16" ht="15" customHeight="1">
      <c r="B21" s="42"/>
      <c r="C21" s="42"/>
      <c r="D21" s="42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</row>
    <row r="22" spans="2:16"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42"/>
      <c r="P22" s="42"/>
    </row>
  </sheetData>
  <sheetProtection selectLockedCells="1"/>
  <mergeCells count="23">
    <mergeCell ref="K13:N13"/>
    <mergeCell ref="B9:B12"/>
    <mergeCell ref="C6:C7"/>
    <mergeCell ref="K7:M7"/>
    <mergeCell ref="H7:J7"/>
    <mergeCell ref="K10:N10"/>
    <mergeCell ref="B13:B15"/>
    <mergeCell ref="H18:K18"/>
    <mergeCell ref="I19:K20"/>
    <mergeCell ref="B1:P1"/>
    <mergeCell ref="E3:P4"/>
    <mergeCell ref="E19:G20"/>
    <mergeCell ref="N7:P7"/>
    <mergeCell ref="B6:B7"/>
    <mergeCell ref="H19:H20"/>
    <mergeCell ref="E6:P6"/>
    <mergeCell ref="E7:G7"/>
    <mergeCell ref="K9:N9"/>
    <mergeCell ref="E15:H15"/>
    <mergeCell ref="K15:N15"/>
    <mergeCell ref="K11:N11"/>
    <mergeCell ref="K12:N12"/>
    <mergeCell ref="K14:N14"/>
  </mergeCells>
  <conditionalFormatting sqref="E21:P21 E3:P4">
    <cfRule type="containsText" dxfId="26" priority="9" stopIfTrue="1" operator="containsText" text="VOus avez répondu à toutes les questions, passez à l'étape 5/7">
      <formula>NOT(ISERROR(SEARCH("VOus avez répondu à toutes les questions, passez à l'étape 5/7",E3)))</formula>
    </cfRule>
    <cfRule type="containsText" dxfId="25" priority="10" stopIfTrue="1" operator="containsText" text="Vous n'avez pas répondu à toutes les questions, merci de vérifier avant de passer à l'étape suivante">
      <formula>NOT(ISERROR(SEARCH("Vous n'avez pas répondu à toutes les questions, merci de vérifier avant de passer à l'étape suivante",E3)))</formula>
    </cfRule>
  </conditionalFormatting>
  <conditionalFormatting sqref="I19">
    <cfRule type="containsText" dxfId="24" priority="7" stopIfTrue="1" operator="containsText" text="Des actions restent à engager">
      <formula>NOT(ISERROR(SEARCH("Des actions restent à engager",I19)))</formula>
    </cfRule>
    <cfRule type="containsText" dxfId="23" priority="8" stopIfTrue="1" operator="containsText" text="Engagements significatifs">
      <formula>NOT(ISERROR(SEARCH("Engagements significatifs",I19)))</formula>
    </cfRule>
  </conditionalFormatting>
  <conditionalFormatting sqref="Q9:Q15">
    <cfRule type="containsText" dxfId="22" priority="6" stopIfTrue="1" operator="containsText" text="Attention vous avez coché deux cases">
      <formula>NOT(ISERROR(SEARCH("Attention vous avez coché deux cases",Q9)))</formula>
    </cfRule>
  </conditionalFormatting>
  <dataValidations count="1">
    <dataValidation type="list" allowBlank="1" showInputMessage="1" showErrorMessage="1" error="Merci de ne remplir que par des croix = X" sqref="M11 M13:M14 J9:J15 G9:G14 P9:P15">
      <formula1>"X"</formula1>
    </dataValidation>
  </dataValidations>
  <pageMargins left="0.70866141732283472" right="0.70866141732283472" top="0.74803149606299213" bottom="0.74803149606299213" header="0.31496062992125984" footer="0.31496062992125984"/>
  <pageSetup paperSize="8" scale="8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Feuil7">
    <tabColor rgb="FF00B0F0"/>
    <pageSetUpPr fitToPage="1"/>
  </sheetPr>
  <dimension ref="B1:Q23"/>
  <sheetViews>
    <sheetView zoomScale="90" zoomScaleNormal="90" workbookViewId="0">
      <pane ySplit="8" topLeftCell="A9" activePane="bottomLeft" state="frozen"/>
      <selection activeCell="T9" sqref="T9"/>
      <selection pane="bottomLeft" activeCell="H16" sqref="H16"/>
    </sheetView>
  </sheetViews>
  <sheetFormatPr baseColWidth="10" defaultRowHeight="15"/>
  <cols>
    <col min="1" max="1" width="6.5703125" style="2" customWidth="1"/>
    <col min="2" max="2" width="13.140625" style="2" customWidth="1"/>
    <col min="3" max="3" width="30.7109375" style="2" customWidth="1"/>
    <col min="4" max="4" width="1.42578125" style="2" customWidth="1"/>
    <col min="5" max="5" width="18.5703125" style="2" customWidth="1"/>
    <col min="6" max="7" width="3.5703125" style="2" customWidth="1"/>
    <col min="8" max="8" width="18.5703125" style="2" customWidth="1"/>
    <col min="9" max="10" width="3.5703125" style="2" customWidth="1"/>
    <col min="11" max="11" width="18.5703125" style="2" customWidth="1"/>
    <col min="12" max="13" width="3.5703125" style="2" customWidth="1"/>
    <col min="14" max="14" width="18.5703125" style="2" customWidth="1"/>
    <col min="15" max="16" width="3.5703125" style="2" customWidth="1"/>
    <col min="17" max="17" width="4.7109375" style="2" customWidth="1"/>
    <col min="18" max="16384" width="11.42578125" style="2"/>
  </cols>
  <sheetData>
    <row r="1" spans="2:17" ht="18.75">
      <c r="B1" s="389" t="s">
        <v>81</v>
      </c>
      <c r="C1" s="389"/>
      <c r="D1" s="389"/>
      <c r="E1" s="389"/>
      <c r="F1" s="389"/>
      <c r="G1" s="389"/>
      <c r="H1" s="389"/>
      <c r="I1" s="389"/>
      <c r="J1" s="389"/>
      <c r="K1" s="389"/>
      <c r="L1" s="389"/>
      <c r="M1" s="389"/>
      <c r="N1" s="389"/>
      <c r="O1" s="389"/>
      <c r="P1" s="389"/>
    </row>
    <row r="2" spans="2:17" ht="3.75" customHeight="1"/>
    <row r="3" spans="2:17">
      <c r="E3" s="395" t="str">
        <f>IF(SUM((IF(Q9=0,"0","1")),(IF(Q10=0,"0","1")))&lt;2,"Vous n'avez pas répondu à toutes les questions, merci de vérifier avant de passer à l'étape suivante","Vous avez répondu à toutes les questions, passez à l'étape 6/7")</f>
        <v>Vous n'avez pas répondu à toutes les questions, merci de vérifier avant de passer à l'étape suivante</v>
      </c>
      <c r="F3" s="395"/>
      <c r="G3" s="395"/>
      <c r="H3" s="395"/>
      <c r="I3" s="395"/>
      <c r="J3" s="395"/>
      <c r="K3" s="395"/>
      <c r="L3" s="395"/>
      <c r="M3" s="395"/>
      <c r="N3" s="395"/>
      <c r="O3" s="395"/>
      <c r="P3" s="395"/>
    </row>
    <row r="4" spans="2:17">
      <c r="E4" s="395"/>
      <c r="F4" s="395"/>
      <c r="G4" s="395"/>
      <c r="H4" s="395"/>
      <c r="I4" s="395"/>
      <c r="J4" s="395"/>
      <c r="K4" s="395"/>
      <c r="L4" s="395"/>
      <c r="M4" s="395"/>
      <c r="N4" s="395"/>
      <c r="O4" s="395"/>
      <c r="P4" s="395"/>
    </row>
    <row r="5" spans="2:17" ht="3.75" customHeight="1"/>
    <row r="6" spans="2:17" ht="15" customHeight="1">
      <c r="B6" s="390" t="s">
        <v>43</v>
      </c>
      <c r="C6" s="392" t="s">
        <v>1</v>
      </c>
      <c r="D6" s="1"/>
      <c r="E6" s="393" t="s">
        <v>299</v>
      </c>
      <c r="F6" s="393"/>
      <c r="G6" s="393"/>
      <c r="H6" s="393"/>
      <c r="I6" s="393"/>
      <c r="J6" s="393"/>
      <c r="K6" s="393"/>
      <c r="L6" s="393"/>
      <c r="M6" s="393"/>
      <c r="N6" s="393"/>
      <c r="O6" s="393"/>
      <c r="P6" s="393"/>
    </row>
    <row r="7" spans="2:17" ht="15.75" customHeight="1" thickBot="1">
      <c r="B7" s="391"/>
      <c r="C7" s="385"/>
      <c r="D7" s="1"/>
      <c r="E7" s="386" t="s">
        <v>2</v>
      </c>
      <c r="F7" s="386"/>
      <c r="G7" s="387"/>
      <c r="H7" s="385" t="s">
        <v>3</v>
      </c>
      <c r="I7" s="386"/>
      <c r="J7" s="387"/>
      <c r="K7" s="385" t="s">
        <v>4</v>
      </c>
      <c r="L7" s="386"/>
      <c r="M7" s="387"/>
      <c r="N7" s="385" t="s">
        <v>5</v>
      </c>
      <c r="O7" s="386"/>
      <c r="P7" s="386"/>
    </row>
    <row r="8" spans="2:17" ht="3.75" customHeight="1" thickBot="1"/>
    <row r="9" spans="2:17" ht="36" customHeight="1" thickBot="1">
      <c r="B9" s="404" t="s">
        <v>37</v>
      </c>
      <c r="C9" s="22" t="s">
        <v>195</v>
      </c>
      <c r="D9" s="137"/>
      <c r="E9" s="181" t="s">
        <v>6</v>
      </c>
      <c r="F9" s="174">
        <v>1</v>
      </c>
      <c r="G9" s="103"/>
      <c r="H9" s="192" t="s">
        <v>207</v>
      </c>
      <c r="I9" s="174">
        <v>2</v>
      </c>
      <c r="J9" s="103"/>
      <c r="K9" s="373" t="s">
        <v>122</v>
      </c>
      <c r="L9" s="373"/>
      <c r="M9" s="373"/>
      <c r="N9" s="373"/>
      <c r="O9" s="174">
        <v>4</v>
      </c>
      <c r="P9" s="104"/>
      <c r="Q9" s="36">
        <f>IF((SUM((IF(G9="X",1,0)),IF(J9="X",1,0),IF(M9="X",1,0),IF(P9="X",1,0)))&gt;1,"Attention vous avez coché deux cases",(SUM((IF(ISBLANK(G9),"0",F9)),(IF(ISBLANK(J9),"0",I9)),(IF(ISBLANK(M9),"0",L9)),(IF(ISBLANK(P9),"0",O9)))))</f>
        <v>0</v>
      </c>
    </row>
    <row r="10" spans="2:17" ht="36" customHeight="1" thickBot="1">
      <c r="B10" s="405"/>
      <c r="C10" s="23" t="s">
        <v>196</v>
      </c>
      <c r="D10" s="137"/>
      <c r="E10" s="182" t="s">
        <v>6</v>
      </c>
      <c r="F10" s="175">
        <v>1</v>
      </c>
      <c r="G10" s="183"/>
      <c r="H10" s="192" t="s">
        <v>207</v>
      </c>
      <c r="I10" s="175">
        <v>2</v>
      </c>
      <c r="J10" s="183"/>
      <c r="K10" s="388" t="s">
        <v>122</v>
      </c>
      <c r="L10" s="388"/>
      <c r="M10" s="388"/>
      <c r="N10" s="388"/>
      <c r="O10" s="175">
        <v>4</v>
      </c>
      <c r="P10" s="185"/>
      <c r="Q10" s="36">
        <f>IF((SUM((IF(G10="X",1,0)),IF(J10="X",1,0),IF(M10="X",1,0),IF(P10="X",1,0)))&gt;1,"Attention vous avez coché deux cases",(SUM((IF(ISBLANK(G10),"0",E10)),(IF(ISBLANK(J10),"0",I10)),(IF(ISBLANK(M10),"0",K10)),(IF(ISBLANK(P10),"0",O10)))))</f>
        <v>0</v>
      </c>
    </row>
    <row r="11" spans="2:17">
      <c r="B11" s="7"/>
      <c r="C11" s="8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</row>
    <row r="13" spans="2:17" ht="18.75">
      <c r="E13" s="79"/>
      <c r="F13" s="79"/>
      <c r="G13" s="9"/>
      <c r="H13" s="287" t="s">
        <v>62</v>
      </c>
      <c r="I13" s="287"/>
      <c r="J13" s="287"/>
      <c r="K13" s="287"/>
    </row>
    <row r="14" spans="2:17">
      <c r="E14" s="288" t="s">
        <v>303</v>
      </c>
      <c r="F14" s="289"/>
      <c r="G14" s="290"/>
      <c r="H14" s="353">
        <f>SUM(Q9:Q10)</f>
        <v>0</v>
      </c>
      <c r="I14" s="355" t="str">
        <f>IF(H14&gt;=4,"Engagements significatifs","Des actions restent à engager")</f>
        <v>Des actions restent à engager</v>
      </c>
      <c r="J14" s="355"/>
      <c r="K14" s="337"/>
    </row>
    <row r="15" spans="2:17">
      <c r="E15" s="291"/>
      <c r="F15" s="292"/>
      <c r="G15" s="293"/>
      <c r="H15" s="354"/>
      <c r="I15" s="339"/>
      <c r="J15" s="339"/>
      <c r="K15" s="340"/>
    </row>
    <row r="23" spans="14:17">
      <c r="N23" s="148"/>
      <c r="O23" s="148"/>
      <c r="P23" s="148"/>
      <c r="Q23" s="148"/>
    </row>
  </sheetData>
  <mergeCells count="16">
    <mergeCell ref="B9:B10"/>
    <mergeCell ref="B1:P1"/>
    <mergeCell ref="E3:P4"/>
    <mergeCell ref="K9:N9"/>
    <mergeCell ref="E6:P6"/>
    <mergeCell ref="E7:G7"/>
    <mergeCell ref="H7:J7"/>
    <mergeCell ref="K7:M7"/>
    <mergeCell ref="B6:B7"/>
    <mergeCell ref="C6:C7"/>
    <mergeCell ref="N7:P7"/>
    <mergeCell ref="H13:K13"/>
    <mergeCell ref="E14:G15"/>
    <mergeCell ref="H14:H15"/>
    <mergeCell ref="I14:K15"/>
    <mergeCell ref="K10:N10"/>
  </mergeCells>
  <conditionalFormatting sqref="E3:P4">
    <cfRule type="containsText" dxfId="21" priority="7" stopIfTrue="1" operator="containsText" text="Vous avez répondu à toutes les questions, passez à l'étape 6/7">
      <formula>NOT(ISERROR(SEARCH("Vous avez répondu à toutes les questions, passez à l'étape 6/7",E3)))</formula>
    </cfRule>
    <cfRule type="containsText" dxfId="20" priority="8" stopIfTrue="1" operator="containsText" text="Vous n'avez pas répondu à toutes les questions, merci de vérifier avant de passer à l'étape suivante">
      <formula>NOT(ISERROR(SEARCH("Vous n'avez pas répondu à toutes les questions, merci de vérifier avant de passer à l'étape suivante",E3)))</formula>
    </cfRule>
  </conditionalFormatting>
  <conditionalFormatting sqref="Q9:Q10">
    <cfRule type="containsText" dxfId="19" priority="6" stopIfTrue="1" operator="containsText" text="Attention vous avez coché deux cases">
      <formula>NOT(ISERROR(SEARCH("Attention vous avez coché deux cases",Q9)))</formula>
    </cfRule>
  </conditionalFormatting>
  <conditionalFormatting sqref="H13 E13:F13 F14:G14">
    <cfRule type="containsText" dxfId="18" priority="4" stopIfTrue="1" operator="containsText" text="Vous avez répondu à toutes les questions, passez à l'étape 3/7">
      <formula>NOT(ISERROR(SEARCH("Vous avez répondu à toutes les questions, passez à l'étape 3/7",E13)))</formula>
    </cfRule>
    <cfRule type="containsText" dxfId="17" priority="5" stopIfTrue="1" operator="containsText" text="Vous n'avez pas répondu à toutes les questions, merci de vérifier avant de passer à l'étape suivante">
      <formula>NOT(ISERROR(SEARCH("Vous n'avez pas répondu à toutes les questions, merci de vérifier avant de passer à l'étape suivante",E13)))</formula>
    </cfRule>
  </conditionalFormatting>
  <conditionalFormatting sqref="I14">
    <cfRule type="containsText" dxfId="16" priority="2" stopIfTrue="1" operator="containsText" text="Des actions restent à engager">
      <formula>NOT(ISERROR(SEARCH("Des actions restent à engager",I14)))</formula>
    </cfRule>
    <cfRule type="containsText" dxfId="15" priority="3" stopIfTrue="1" operator="containsText" text="Engagements significatifs">
      <formula>NOT(ISERROR(SEARCH("Engagements significatifs",I14)))</formula>
    </cfRule>
  </conditionalFormatting>
  <dataValidations count="1">
    <dataValidation type="list" allowBlank="1" showInputMessage="1" showErrorMessage="1" error="Merci de ne remplir que par des croix = X" sqref="J9:J10 P9:P10">
      <formula1>"X"</formula1>
    </dataValidation>
  </dataValidations>
  <pageMargins left="0.70866141732283472" right="0.70866141732283472" top="0.74803149606299213" bottom="0.74803149606299213" header="0.31496062992125984" footer="0.31496062992125984"/>
  <pageSetup paperSize="8" scale="8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sheetPr codeName="Feuil8">
    <tabColor rgb="FF99FF33"/>
    <pageSetUpPr fitToPage="1"/>
  </sheetPr>
  <dimension ref="B1:R28"/>
  <sheetViews>
    <sheetView zoomScale="70" zoomScaleNormal="70" workbookViewId="0">
      <pane ySplit="8" topLeftCell="A9" activePane="bottomLeft" state="frozen"/>
      <selection activeCell="T9" sqref="T9"/>
      <selection pane="bottomLeft" activeCell="I22" sqref="I22"/>
    </sheetView>
  </sheetViews>
  <sheetFormatPr baseColWidth="10" defaultRowHeight="15"/>
  <cols>
    <col min="1" max="1" width="5.42578125" style="2" customWidth="1"/>
    <col min="2" max="2" width="10.7109375" style="2" customWidth="1"/>
    <col min="3" max="3" width="30.7109375" style="2" customWidth="1"/>
    <col min="4" max="5" width="1.42578125" style="2" customWidth="1"/>
    <col min="6" max="6" width="18.5703125" style="2" customWidth="1"/>
    <col min="7" max="8" width="3.7109375" style="2" customWidth="1"/>
    <col min="9" max="9" width="18.5703125" style="2" customWidth="1"/>
    <col min="10" max="11" width="3.7109375" style="2" customWidth="1"/>
    <col min="12" max="12" width="18.5703125" style="2" customWidth="1"/>
    <col min="13" max="14" width="3.7109375" style="2" customWidth="1"/>
    <col min="15" max="15" width="18.5703125" style="2" customWidth="1"/>
    <col min="16" max="16" width="3.28515625" style="2" customWidth="1"/>
    <col min="17" max="17" width="2.85546875" style="2" customWidth="1"/>
    <col min="18" max="18" width="3.7109375" style="2" customWidth="1"/>
    <col min="19" max="16384" width="11.42578125" style="2"/>
  </cols>
  <sheetData>
    <row r="1" spans="2:18" ht="18.75">
      <c r="B1" s="389" t="s">
        <v>63</v>
      </c>
      <c r="C1" s="389"/>
      <c r="D1" s="389"/>
      <c r="E1" s="389"/>
      <c r="F1" s="389"/>
      <c r="G1" s="389"/>
      <c r="H1" s="389"/>
      <c r="I1" s="389"/>
      <c r="J1" s="389"/>
      <c r="K1" s="389"/>
      <c r="L1" s="389"/>
      <c r="M1" s="389"/>
      <c r="N1" s="389"/>
      <c r="O1" s="389"/>
      <c r="P1" s="389"/>
      <c r="Q1" s="389"/>
      <c r="R1" s="49"/>
    </row>
    <row r="2" spans="2:18" ht="3" customHeight="1"/>
    <row r="3" spans="2:18">
      <c r="F3" s="395" t="str">
        <f>IF(SUM((IF(R9=0,"0","1")),(IF(R10=0,"0","1")),(IF(R11=0,"0","1")),(IF(R12=0,"0","1")),(IF(R13=0,"0","1")),(IF(R14=0,"0","1")),(IF(R15=0,"0","1")),(IF(R16=0,"0","1")))&lt;8,"Vous n'avez pas répondu à toutes les questions, merci de vérifier avant de passer à l'étape suivante","Vous avez répondu à toutes les questions, passez à l'étape 7/7")</f>
        <v>Vous n'avez pas répondu à toutes les questions, merci de vérifier avant de passer à l'étape suivante</v>
      </c>
      <c r="G3" s="395"/>
      <c r="H3" s="395"/>
      <c r="I3" s="395"/>
      <c r="J3" s="395"/>
      <c r="K3" s="395"/>
      <c r="L3" s="395"/>
      <c r="M3" s="395"/>
      <c r="N3" s="395"/>
      <c r="O3" s="395"/>
      <c r="P3" s="395"/>
      <c r="Q3" s="395"/>
    </row>
    <row r="4" spans="2:18">
      <c r="F4" s="395"/>
      <c r="G4" s="395"/>
      <c r="H4" s="395"/>
      <c r="I4" s="395"/>
      <c r="J4" s="395"/>
      <c r="K4" s="395"/>
      <c r="L4" s="395"/>
      <c r="M4" s="395"/>
      <c r="N4" s="395"/>
      <c r="O4" s="395"/>
      <c r="P4" s="395"/>
      <c r="Q4" s="395"/>
    </row>
    <row r="5" spans="2:18" ht="3" customHeight="1"/>
    <row r="6" spans="2:18" ht="15.75" customHeight="1">
      <c r="B6" s="411" t="s">
        <v>0</v>
      </c>
      <c r="C6" s="412" t="s">
        <v>1</v>
      </c>
      <c r="D6" s="29"/>
      <c r="E6" s="29"/>
      <c r="F6" s="410" t="s">
        <v>299</v>
      </c>
      <c r="G6" s="411"/>
      <c r="H6" s="411"/>
      <c r="I6" s="411"/>
      <c r="J6" s="411"/>
      <c r="K6" s="411"/>
      <c r="L6" s="411"/>
      <c r="M6" s="411"/>
      <c r="N6" s="411"/>
      <c r="O6" s="411"/>
      <c r="P6" s="411"/>
      <c r="Q6" s="412"/>
    </row>
    <row r="7" spans="2:18" ht="16.5" thickBot="1">
      <c r="B7" s="407"/>
      <c r="C7" s="408"/>
      <c r="D7" s="29"/>
      <c r="E7" s="29"/>
      <c r="F7" s="409" t="s">
        <v>2</v>
      </c>
      <c r="G7" s="407"/>
      <c r="H7" s="407"/>
      <c r="I7" s="407" t="s">
        <v>3</v>
      </c>
      <c r="J7" s="407"/>
      <c r="K7" s="407"/>
      <c r="L7" s="407" t="s">
        <v>4</v>
      </c>
      <c r="M7" s="407"/>
      <c r="N7" s="407"/>
      <c r="O7" s="407" t="s">
        <v>5</v>
      </c>
      <c r="P7" s="407"/>
      <c r="Q7" s="408"/>
    </row>
    <row r="8" spans="2:18" ht="3" customHeight="1" thickBot="1">
      <c r="G8" s="2">
        <v>1</v>
      </c>
    </row>
    <row r="9" spans="2:18" ht="24">
      <c r="B9" s="414" t="s">
        <v>211</v>
      </c>
      <c r="C9" s="22" t="s">
        <v>142</v>
      </c>
      <c r="D9" s="31"/>
      <c r="E9" s="31"/>
      <c r="F9" s="202" t="s">
        <v>59</v>
      </c>
      <c r="G9" s="200">
        <v>1</v>
      </c>
      <c r="H9" s="81"/>
      <c r="I9" s="200" t="s">
        <v>60</v>
      </c>
      <c r="J9" s="200">
        <v>2</v>
      </c>
      <c r="K9" s="81"/>
      <c r="L9" s="373" t="s">
        <v>218</v>
      </c>
      <c r="M9" s="373"/>
      <c r="N9" s="373"/>
      <c r="O9" s="373"/>
      <c r="P9" s="200">
        <v>4</v>
      </c>
      <c r="Q9" s="206"/>
      <c r="R9" s="203">
        <f>IF((SUM((IF(H9="X",1,0)),IF(K9="X",1,0),IF(N9="X",1,0),IF(Q9="X",1,0)))&gt;1,"Attention vous avez coché deux cases",(SUM((IF(ISBLANK(H9),"0",G9)),(IF(ISBLANK(K9),"0",J9)),(IF(ISBLANK(N9),"0",M9)),(IF(ISBLANK(Q9),"0",P9)))))</f>
        <v>0</v>
      </c>
    </row>
    <row r="10" spans="2:18" ht="36">
      <c r="B10" s="415"/>
      <c r="C10" s="26" t="s">
        <v>242</v>
      </c>
      <c r="D10" s="31"/>
      <c r="E10" s="31"/>
      <c r="F10" s="227" t="s">
        <v>6</v>
      </c>
      <c r="G10" s="228">
        <v>1</v>
      </c>
      <c r="H10" s="72"/>
      <c r="I10" s="228" t="s">
        <v>241</v>
      </c>
      <c r="J10" s="228">
        <v>2</v>
      </c>
      <c r="K10" s="72"/>
      <c r="L10" s="419" t="s">
        <v>294</v>
      </c>
      <c r="M10" s="420"/>
      <c r="N10" s="420"/>
      <c r="O10" s="418"/>
      <c r="P10" s="228">
        <v>4</v>
      </c>
      <c r="Q10" s="229"/>
      <c r="R10" s="245">
        <f t="shared" ref="R10:R16" si="0">IF((SUM((IF(H10="X",1,0)),IF(K10="X",1,0),IF(N10="X",1,0),IF(Q10="X",1,0)))&gt;1,"Attention vous avez coché deux cases",(SUM((IF(ISBLANK(H10),"0",G10)),(IF(ISBLANK(K10),"0",J10)),(IF(ISBLANK(N10),"0",M10)),(IF(ISBLANK(Q10),"0",P10)))))</f>
        <v>0</v>
      </c>
    </row>
    <row r="11" spans="2:18" ht="108">
      <c r="B11" s="416"/>
      <c r="C11" s="19" t="s">
        <v>289</v>
      </c>
      <c r="D11" s="146"/>
      <c r="E11" s="146"/>
      <c r="F11" s="418" t="s">
        <v>6</v>
      </c>
      <c r="G11" s="400"/>
      <c r="H11" s="400"/>
      <c r="I11" s="400"/>
      <c r="J11" s="204">
        <v>2</v>
      </c>
      <c r="K11" s="69"/>
      <c r="L11" s="400" t="s">
        <v>80</v>
      </c>
      <c r="M11" s="400"/>
      <c r="N11" s="400"/>
      <c r="O11" s="400"/>
      <c r="P11" s="204">
        <v>4</v>
      </c>
      <c r="Q11" s="84"/>
      <c r="R11" s="245">
        <f t="shared" si="0"/>
        <v>0</v>
      </c>
    </row>
    <row r="12" spans="2:18" ht="36">
      <c r="B12" s="416"/>
      <c r="C12" s="19" t="s">
        <v>290</v>
      </c>
      <c r="D12" s="146"/>
      <c r="E12" s="146"/>
      <c r="F12" s="418" t="s">
        <v>6</v>
      </c>
      <c r="G12" s="400"/>
      <c r="H12" s="400"/>
      <c r="I12" s="400"/>
      <c r="J12" s="204">
        <v>2</v>
      </c>
      <c r="K12" s="69"/>
      <c r="L12" s="400" t="s">
        <v>80</v>
      </c>
      <c r="M12" s="400"/>
      <c r="N12" s="400"/>
      <c r="O12" s="400"/>
      <c r="P12" s="204">
        <v>4</v>
      </c>
      <c r="Q12" s="84"/>
      <c r="R12" s="245">
        <f t="shared" si="0"/>
        <v>0</v>
      </c>
    </row>
    <row r="13" spans="2:18" ht="48" customHeight="1">
      <c r="B13" s="416"/>
      <c r="C13" s="19" t="s">
        <v>209</v>
      </c>
      <c r="D13" s="146"/>
      <c r="E13" s="146"/>
      <c r="F13" s="199" t="s">
        <v>6</v>
      </c>
      <c r="G13" s="204">
        <v>1</v>
      </c>
      <c r="H13" s="69"/>
      <c r="I13" s="244" t="s">
        <v>291</v>
      </c>
      <c r="J13" s="204">
        <v>2</v>
      </c>
      <c r="K13" s="69"/>
      <c r="L13" s="400" t="s">
        <v>202</v>
      </c>
      <c r="M13" s="400"/>
      <c r="N13" s="400"/>
      <c r="O13" s="400"/>
      <c r="P13" s="204">
        <v>4</v>
      </c>
      <c r="Q13" s="84"/>
      <c r="R13" s="245">
        <f t="shared" si="0"/>
        <v>0</v>
      </c>
    </row>
    <row r="14" spans="2:18" ht="24.75" customHeight="1" thickBot="1">
      <c r="B14" s="417"/>
      <c r="C14" s="23" t="s">
        <v>292</v>
      </c>
      <c r="D14" s="30"/>
      <c r="E14" s="30"/>
      <c r="F14" s="190" t="s">
        <v>6</v>
      </c>
      <c r="G14" s="208">
        <v>1</v>
      </c>
      <c r="H14" s="209"/>
      <c r="I14" s="201" t="s">
        <v>203</v>
      </c>
      <c r="J14" s="201">
        <v>2</v>
      </c>
      <c r="K14" s="82"/>
      <c r="L14" s="388" t="s">
        <v>204</v>
      </c>
      <c r="M14" s="388"/>
      <c r="N14" s="388"/>
      <c r="O14" s="388"/>
      <c r="P14" s="201">
        <v>4</v>
      </c>
      <c r="Q14" s="207"/>
      <c r="R14" s="245">
        <f t="shared" si="0"/>
        <v>0</v>
      </c>
    </row>
    <row r="15" spans="2:18" ht="36">
      <c r="B15" s="401" t="s">
        <v>45</v>
      </c>
      <c r="C15" s="22" t="s">
        <v>101</v>
      </c>
      <c r="D15" s="123"/>
      <c r="E15" s="123"/>
      <c r="F15" s="202" t="s">
        <v>102</v>
      </c>
      <c r="G15" s="200">
        <v>1</v>
      </c>
      <c r="H15" s="103"/>
      <c r="I15" s="200" t="s">
        <v>103</v>
      </c>
      <c r="J15" s="200">
        <v>2</v>
      </c>
      <c r="K15" s="81"/>
      <c r="L15" s="373" t="s">
        <v>104</v>
      </c>
      <c r="M15" s="373"/>
      <c r="N15" s="373"/>
      <c r="O15" s="373"/>
      <c r="P15" s="200">
        <v>4</v>
      </c>
      <c r="Q15" s="83"/>
      <c r="R15" s="245">
        <f t="shared" si="0"/>
        <v>0</v>
      </c>
    </row>
    <row r="16" spans="2:18" ht="36.75" thickBot="1">
      <c r="B16" s="403"/>
      <c r="C16" s="23" t="s">
        <v>293</v>
      </c>
      <c r="D16" s="123"/>
      <c r="E16" s="123"/>
      <c r="F16" s="190" t="s">
        <v>61</v>
      </c>
      <c r="G16" s="201">
        <v>1</v>
      </c>
      <c r="H16" s="183"/>
      <c r="I16" s="201" t="s">
        <v>105</v>
      </c>
      <c r="J16" s="201">
        <v>2</v>
      </c>
      <c r="K16" s="82"/>
      <c r="L16" s="388" t="s">
        <v>106</v>
      </c>
      <c r="M16" s="388"/>
      <c r="N16" s="388"/>
      <c r="O16" s="388"/>
      <c r="P16" s="201">
        <v>4</v>
      </c>
      <c r="Q16" s="71"/>
      <c r="R16" s="245">
        <f t="shared" si="0"/>
        <v>0</v>
      </c>
    </row>
    <row r="17" spans="2:17" ht="15" customHeight="1">
      <c r="B17" s="32"/>
      <c r="C17" s="33"/>
      <c r="D17" s="5"/>
      <c r="E17" s="5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</row>
    <row r="18" spans="2:17">
      <c r="B18" s="32"/>
      <c r="C18" s="33"/>
      <c r="D18" s="5"/>
      <c r="E18" s="5"/>
      <c r="F18" s="33"/>
      <c r="G18" s="33"/>
      <c r="H18" s="33"/>
      <c r="I18" s="33"/>
      <c r="J18" s="33"/>
      <c r="K18" s="33"/>
      <c r="L18" s="33"/>
      <c r="M18" s="33"/>
      <c r="N18" s="33"/>
      <c r="O18" s="413"/>
      <c r="P18" s="413"/>
    </row>
    <row r="19" spans="2:17" ht="15" customHeight="1">
      <c r="B19" s="32"/>
      <c r="C19" s="33"/>
      <c r="D19" s="5"/>
      <c r="E19" s="5"/>
      <c r="F19" s="33"/>
      <c r="G19" s="33"/>
      <c r="H19" s="33"/>
      <c r="I19" s="384" t="s">
        <v>62</v>
      </c>
      <c r="J19" s="384"/>
      <c r="K19" s="384"/>
      <c r="L19" s="384"/>
      <c r="M19" s="33"/>
      <c r="N19" s="33"/>
      <c r="O19" s="33"/>
      <c r="P19" s="33"/>
    </row>
    <row r="20" spans="2:17" ht="15" customHeight="1">
      <c r="B20" s="40"/>
      <c r="C20" s="40"/>
      <c r="D20" s="40"/>
      <c r="E20" s="40"/>
      <c r="F20" s="406" t="s">
        <v>303</v>
      </c>
      <c r="G20" s="406"/>
      <c r="H20" s="406"/>
      <c r="I20" s="398">
        <f>SUM(R9:R16)</f>
        <v>0</v>
      </c>
      <c r="J20" s="366" t="str">
        <f>IF(I20&gt;=21,"Engagements significatifs","Des actions restent à engager")</f>
        <v>Des actions restent à engager</v>
      </c>
      <c r="K20" s="367"/>
      <c r="L20" s="368"/>
      <c r="M20" s="40"/>
      <c r="N20" s="40"/>
      <c r="O20" s="40"/>
      <c r="P20" s="40"/>
      <c r="Q20" s="40"/>
    </row>
    <row r="21" spans="2:17" ht="15" customHeight="1">
      <c r="B21" s="44"/>
      <c r="C21" s="45"/>
      <c r="D21" s="5"/>
      <c r="E21" s="5"/>
      <c r="F21" s="406"/>
      <c r="G21" s="406"/>
      <c r="H21" s="406"/>
      <c r="I21" s="398"/>
      <c r="J21" s="369"/>
      <c r="K21" s="370"/>
      <c r="L21" s="371"/>
      <c r="M21" s="40"/>
      <c r="N21" s="40"/>
      <c r="O21" s="40"/>
      <c r="P21" s="40"/>
      <c r="Q21" s="40"/>
    </row>
    <row r="23" spans="2:17" ht="18.75"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</row>
    <row r="24" spans="2:17" ht="60.75" customHeight="1"/>
    <row r="27" spans="2:17" ht="144.75" customHeight="1"/>
    <row r="28" spans="2:17" ht="120.75" customHeight="1"/>
  </sheetData>
  <sheetProtection selectLockedCells="1"/>
  <mergeCells count="26">
    <mergeCell ref="B6:B7"/>
    <mergeCell ref="C6:C7"/>
    <mergeCell ref="L9:O9"/>
    <mergeCell ref="L13:O13"/>
    <mergeCell ref="L14:O14"/>
    <mergeCell ref="F12:I12"/>
    <mergeCell ref="L12:O12"/>
    <mergeCell ref="F11:I11"/>
    <mergeCell ref="L11:O11"/>
    <mergeCell ref="L10:O10"/>
    <mergeCell ref="I19:L19"/>
    <mergeCell ref="I20:I21"/>
    <mergeCell ref="J20:L21"/>
    <mergeCell ref="F20:H21"/>
    <mergeCell ref="B1:Q1"/>
    <mergeCell ref="O7:Q7"/>
    <mergeCell ref="L7:N7"/>
    <mergeCell ref="I7:K7"/>
    <mergeCell ref="F7:H7"/>
    <mergeCell ref="F6:Q6"/>
    <mergeCell ref="F3:Q4"/>
    <mergeCell ref="O18:P18"/>
    <mergeCell ref="B15:B16"/>
    <mergeCell ref="L15:O15"/>
    <mergeCell ref="L16:O16"/>
    <mergeCell ref="B9:B14"/>
  </mergeCells>
  <conditionalFormatting sqref="R9:R16">
    <cfRule type="containsText" dxfId="14" priority="14" stopIfTrue="1" operator="containsText" text="Attention vous avez coché deux cases">
      <formula>NOT(ISERROR(SEARCH("Attention vous avez coché deux cases",R9)))</formula>
    </cfRule>
  </conditionalFormatting>
  <conditionalFormatting sqref="F23:Q23 F3:Q4">
    <cfRule type="containsText" dxfId="13" priority="12" stopIfTrue="1" operator="containsText" text="Vous avez répondu à toutes les questions, passez à l'étape 7/7">
      <formula>NOT(ISERROR(SEARCH("Vous avez répondu à toutes les questions, passez à l'étape 7/7",F3)))</formula>
    </cfRule>
    <cfRule type="containsText" dxfId="12" priority="13" stopIfTrue="1" operator="containsText" text="Vous n'avez pas répondu à toutes les questions, merci de vérifier avant de passer à l'étape suivante">
      <formula>NOT(ISERROR(SEARCH("Vous n'avez pas répondu à toutes les questions, merci de vérifier avant de passer à l'étape suivante",F3)))</formula>
    </cfRule>
  </conditionalFormatting>
  <conditionalFormatting sqref="J20">
    <cfRule type="containsText" dxfId="11" priority="10" stopIfTrue="1" operator="containsText" text="Des actions restent à engager">
      <formula>NOT(ISERROR(SEARCH("Des actions restent à engager",J20)))</formula>
    </cfRule>
    <cfRule type="containsText" dxfId="10" priority="11" stopIfTrue="1" operator="containsText" text="Engagements significatifs">
      <formula>NOT(ISERROR(SEARCH("Engagements significatifs",J20)))</formula>
    </cfRule>
  </conditionalFormatting>
  <conditionalFormatting sqref="R15:R16">
    <cfRule type="containsText" dxfId="9" priority="3" stopIfTrue="1" operator="containsText" text="Attention, deux cases cochées">
      <formula>NOT(ISERROR(SEARCH("Attention, deux cases cochées",R15)))</formula>
    </cfRule>
  </conditionalFormatting>
  <dataValidations count="1">
    <dataValidation type="list" allowBlank="1" showInputMessage="1" showErrorMessage="1" error="Merci de ne remplir que par des croix = X" sqref="H13:H16 K9:K16 Q9:Q16 H9:H10">
      <formula1>"X"</formula1>
    </dataValidation>
  </dataValidations>
  <pageMargins left="0.39370078740157483" right="0.39370078740157483" top="0.39370078740157483" bottom="0.39370078740157483" header="0.39370078740157483" footer="0.39370078740157483"/>
  <pageSetup paperSize="8" scale="91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sheetPr codeName="Feuil9">
    <tabColor rgb="FF99FF33"/>
    <pageSetUpPr fitToPage="1"/>
  </sheetPr>
  <dimension ref="B1:Q20"/>
  <sheetViews>
    <sheetView zoomScale="70" zoomScaleNormal="70" workbookViewId="0">
      <pane ySplit="8" topLeftCell="A9" activePane="bottomLeft" state="frozen"/>
      <selection activeCell="T9" sqref="T9"/>
      <selection pane="bottomLeft" activeCell="U14" sqref="U14"/>
    </sheetView>
  </sheetViews>
  <sheetFormatPr baseColWidth="10" defaultRowHeight="15"/>
  <cols>
    <col min="1" max="1" width="4.42578125" style="2" customWidth="1"/>
    <col min="2" max="2" width="10.7109375" style="2" customWidth="1"/>
    <col min="3" max="3" width="30.7109375" style="2" customWidth="1"/>
    <col min="4" max="4" width="1.42578125" style="2" customWidth="1"/>
    <col min="5" max="5" width="18.5703125" style="2" customWidth="1"/>
    <col min="6" max="7" width="3.7109375" style="2" customWidth="1"/>
    <col min="8" max="8" width="18.5703125" style="2" customWidth="1"/>
    <col min="9" max="10" width="3.7109375" style="2" customWidth="1"/>
    <col min="11" max="11" width="18.5703125" style="2" customWidth="1"/>
    <col min="12" max="13" width="3.7109375" style="2" customWidth="1"/>
    <col min="14" max="14" width="18.5703125" style="2" customWidth="1"/>
    <col min="15" max="16" width="3.7109375" style="2" customWidth="1"/>
    <col min="17" max="17" width="4.28515625" style="67" customWidth="1"/>
    <col min="18" max="16384" width="11.42578125" style="2"/>
  </cols>
  <sheetData>
    <row r="1" spans="2:17" ht="18.75">
      <c r="B1" s="389" t="s">
        <v>64</v>
      </c>
      <c r="C1" s="389"/>
      <c r="D1" s="389"/>
      <c r="E1" s="389"/>
      <c r="F1" s="389"/>
      <c r="G1" s="389"/>
      <c r="H1" s="389"/>
      <c r="I1" s="389"/>
      <c r="J1" s="389"/>
      <c r="K1" s="389"/>
      <c r="L1" s="389"/>
      <c r="M1" s="389"/>
      <c r="N1" s="389"/>
      <c r="O1" s="389"/>
      <c r="P1" s="389"/>
    </row>
    <row r="2" spans="2:17" ht="3" customHeight="1"/>
    <row r="3" spans="2:17" ht="15" customHeight="1">
      <c r="E3" s="425" t="str">
        <f>IF(SUM((IF(Q9=0,"0","1")),(IF(Q10=0,"0","1")),(IF(Q11=0,"0","1")),(IF(Q12=0,"0","1")),(IF(Q13=0,"0","1")),(IF(Q14=0,"0","1")),(IF(Q15=0,"0","1")),(IF(Q16=0,"0","1")))&lt;8,"Vous n'avez pas répondu à toutes les questions, merci de vérifier avant de passer à l'étape suivante","Vous avez répondu à toutes les questions. Pensez à allez consulter la synthèse.")</f>
        <v>Vous n'avez pas répondu à toutes les questions, merci de vérifier avant de passer à l'étape suivante</v>
      </c>
      <c r="F3" s="425"/>
      <c r="G3" s="425"/>
      <c r="H3" s="425"/>
      <c r="I3" s="425"/>
      <c r="J3" s="425"/>
      <c r="K3" s="425"/>
      <c r="L3" s="425"/>
      <c r="M3" s="425"/>
      <c r="N3" s="425"/>
      <c r="O3" s="425"/>
      <c r="P3" s="425"/>
    </row>
    <row r="4" spans="2:17" ht="15" customHeight="1">
      <c r="E4" s="425"/>
      <c r="F4" s="425"/>
      <c r="G4" s="425"/>
      <c r="H4" s="425"/>
      <c r="I4" s="425"/>
      <c r="J4" s="425"/>
      <c r="K4" s="425"/>
      <c r="L4" s="425"/>
      <c r="M4" s="425"/>
      <c r="N4" s="425"/>
      <c r="O4" s="425"/>
      <c r="P4" s="425"/>
    </row>
    <row r="5" spans="2:17" ht="3" customHeight="1"/>
    <row r="6" spans="2:17" ht="15.75">
      <c r="B6" s="411" t="s">
        <v>0</v>
      </c>
      <c r="C6" s="412" t="s">
        <v>1</v>
      </c>
      <c r="D6" s="29"/>
      <c r="E6" s="410" t="s">
        <v>299</v>
      </c>
      <c r="F6" s="410"/>
      <c r="G6" s="410"/>
      <c r="H6" s="411"/>
      <c r="I6" s="411"/>
      <c r="J6" s="411"/>
      <c r="K6" s="411"/>
      <c r="L6" s="412"/>
      <c r="M6" s="412"/>
      <c r="N6" s="412"/>
      <c r="O6" s="121"/>
      <c r="P6" s="121"/>
    </row>
    <row r="7" spans="2:17" ht="16.5" thickBot="1">
      <c r="B7" s="407"/>
      <c r="C7" s="408"/>
      <c r="D7" s="29"/>
      <c r="E7" s="426" t="s">
        <v>2</v>
      </c>
      <c r="F7" s="424"/>
      <c r="G7" s="424"/>
      <c r="H7" s="424" t="s">
        <v>3</v>
      </c>
      <c r="I7" s="424"/>
      <c r="J7" s="424"/>
      <c r="K7" s="424" t="s">
        <v>4</v>
      </c>
      <c r="L7" s="424"/>
      <c r="M7" s="424"/>
      <c r="N7" s="427" t="s">
        <v>5</v>
      </c>
      <c r="O7" s="428"/>
      <c r="P7" s="428"/>
      <c r="Q7" s="217"/>
    </row>
    <row r="8" spans="2:17" ht="3" customHeight="1" thickBot="1">
      <c r="Q8" s="217"/>
    </row>
    <row r="9" spans="2:17" ht="48" customHeight="1">
      <c r="B9" s="421" t="s">
        <v>42</v>
      </c>
      <c r="C9" s="22" t="s">
        <v>215</v>
      </c>
      <c r="D9" s="31"/>
      <c r="E9" s="240" t="s">
        <v>51</v>
      </c>
      <c r="F9" s="241">
        <v>1</v>
      </c>
      <c r="G9" s="81"/>
      <c r="H9" s="241" t="s">
        <v>111</v>
      </c>
      <c r="I9" s="241">
        <v>2</v>
      </c>
      <c r="J9" s="81"/>
      <c r="K9" s="373" t="s">
        <v>112</v>
      </c>
      <c r="L9" s="373"/>
      <c r="M9" s="373"/>
      <c r="N9" s="373"/>
      <c r="O9" s="241">
        <v>4</v>
      </c>
      <c r="P9" s="206"/>
      <c r="Q9" s="217">
        <f>IF((SUM((IF(G9="X",1,0)),IF(J9="X",1,0),IF(M9="X",1,0),IF(P9="X",1,0)))&gt;1,"Attention vous avez coché deux cases",(SUM((IF(ISBLANK(G9),"0",F9)),(IF(ISBLANK(J9),"0",I9)),(IF(ISBLANK(M9),"0",L9)),(IF(ISBLANK(P9),"0",O9)))))</f>
        <v>0</v>
      </c>
    </row>
    <row r="10" spans="2:17" ht="36">
      <c r="B10" s="422"/>
      <c r="C10" s="19" t="s">
        <v>214</v>
      </c>
      <c r="D10" s="31"/>
      <c r="E10" s="243" t="s">
        <v>51</v>
      </c>
      <c r="F10" s="244">
        <v>1</v>
      </c>
      <c r="G10" s="69"/>
      <c r="H10" s="244" t="s">
        <v>111</v>
      </c>
      <c r="I10" s="244">
        <v>2</v>
      </c>
      <c r="J10" s="69"/>
      <c r="K10" s="400" t="s">
        <v>112</v>
      </c>
      <c r="L10" s="400"/>
      <c r="M10" s="400"/>
      <c r="N10" s="400"/>
      <c r="O10" s="244">
        <v>4</v>
      </c>
      <c r="P10" s="84"/>
      <c r="Q10" s="217">
        <f>IF((SUM((IF(G10="X",1,0)),IF(J10="X",1,0),IF(M10="X",1,0),IF(P10="X",1,0)))&gt;1,"Attention vous avez coché deux cases",(SUM((IF(ISBLANK(G10),"0",F10)),(IF(ISBLANK(J10),"0",I10)),(IF(ISBLANK(M10),"0",L10)),(IF(ISBLANK(P10),"0",O10)))))</f>
        <v>0</v>
      </c>
    </row>
    <row r="11" spans="2:17" ht="48.75" customHeight="1" thickBot="1">
      <c r="B11" s="423"/>
      <c r="C11" s="23" t="s">
        <v>249</v>
      </c>
      <c r="D11" s="31"/>
      <c r="E11" s="190" t="s">
        <v>6</v>
      </c>
      <c r="F11" s="242">
        <v>1</v>
      </c>
      <c r="G11" s="82"/>
      <c r="H11" s="242" t="s">
        <v>250</v>
      </c>
      <c r="I11" s="242">
        <v>2</v>
      </c>
      <c r="J11" s="82"/>
      <c r="K11" s="388" t="s">
        <v>251</v>
      </c>
      <c r="L11" s="388"/>
      <c r="M11" s="388"/>
      <c r="N11" s="388"/>
      <c r="O11" s="242">
        <v>4</v>
      </c>
      <c r="P11" s="207"/>
      <c r="Q11" s="245">
        <f>IF((SUM((IF(G11="X",1,0)),IF(J11="X",1,0),IF(M11="X",1,0),IF(P11="X",1,0)))&gt;1,"Attention vous avez coché deux cases",(SUM((IF(ISBLANK(G11),"0",F11)),(IF(ISBLANK(J11),"0",I11)),(IF(ISBLANK(M11),"0",L11)),(IF(ISBLANK(P11),"0",O11)))))</f>
        <v>0</v>
      </c>
    </row>
    <row r="12" spans="2:17" ht="36" customHeight="1">
      <c r="B12" s="421" t="s">
        <v>44</v>
      </c>
      <c r="C12" s="19" t="s">
        <v>127</v>
      </c>
      <c r="D12" s="143"/>
      <c r="E12" s="215" t="s">
        <v>6</v>
      </c>
      <c r="F12" s="216">
        <v>1</v>
      </c>
      <c r="G12" s="125"/>
      <c r="H12" s="216" t="s">
        <v>128</v>
      </c>
      <c r="I12" s="216">
        <v>2</v>
      </c>
      <c r="J12" s="69"/>
      <c r="K12" s="400" t="s">
        <v>210</v>
      </c>
      <c r="L12" s="400"/>
      <c r="M12" s="400"/>
      <c r="N12" s="400"/>
      <c r="O12" s="216">
        <v>4</v>
      </c>
      <c r="P12" s="70"/>
      <c r="Q12" s="145">
        <f>IF((SUM((IF(G14="X",1,0)),IF(J14="X",1,0),IF(M14="X",1,0),IF(P14="X",1,0)))&gt;1,"Attention, deux cases cochées",(SUM((IF(ISBLANK(G14),"0",F14)),(IF(ISBLANK(J14),"0",I14)),(IF(ISBLANK(M14),"0",L14)),(IF(ISBLANK(P14),"0",O14)))))</f>
        <v>0</v>
      </c>
    </row>
    <row r="13" spans="2:17" ht="36" customHeight="1">
      <c r="B13" s="422"/>
      <c r="C13" s="19" t="s">
        <v>126</v>
      </c>
      <c r="D13" s="123"/>
      <c r="E13" s="215" t="s">
        <v>94</v>
      </c>
      <c r="F13" s="216">
        <v>1</v>
      </c>
      <c r="G13" s="125"/>
      <c r="H13" s="216" t="s">
        <v>95</v>
      </c>
      <c r="I13" s="216">
        <v>2</v>
      </c>
      <c r="J13" s="69"/>
      <c r="K13" s="400" t="s">
        <v>208</v>
      </c>
      <c r="L13" s="400"/>
      <c r="M13" s="400"/>
      <c r="N13" s="400"/>
      <c r="O13" s="216">
        <v>4</v>
      </c>
      <c r="P13" s="70"/>
      <c r="Q13" s="145">
        <f t="shared" ref="Q13" si="0">IF((SUM((IF(G16="X",1,0)),IF(J16="X",1,0),IF(M16="X",1,0),IF(P16="X",1,0)))&gt;1,"Attention, deux cases cochées",(SUM((IF(ISBLANK(G16),"0",F16)),(IF(ISBLANK(J16),"0",I16)),(IF(ISBLANK(M16),"0",L16)),(IF(ISBLANK(P16),"0",O16)))))</f>
        <v>0</v>
      </c>
    </row>
    <row r="14" spans="2:17" ht="60" customHeight="1">
      <c r="B14" s="422"/>
      <c r="C14" s="19" t="s">
        <v>123</v>
      </c>
      <c r="D14" s="123"/>
      <c r="E14" s="215" t="s">
        <v>96</v>
      </c>
      <c r="F14" s="216">
        <v>1</v>
      </c>
      <c r="G14" s="125"/>
      <c r="H14" s="216" t="s">
        <v>97</v>
      </c>
      <c r="I14" s="216">
        <v>2</v>
      </c>
      <c r="J14" s="69"/>
      <c r="K14" s="400" t="s">
        <v>98</v>
      </c>
      <c r="L14" s="400"/>
      <c r="M14" s="400"/>
      <c r="N14" s="400"/>
      <c r="O14" s="216">
        <v>4</v>
      </c>
      <c r="P14" s="70"/>
      <c r="Q14" s="145">
        <f>IF((SUM((IF(G14="X",1,0)),IF(J14="X",1,0),IF(M14="X",1,0),IF(P14="X",1,0)))&gt;1,"Attention, deux cases cochées",(SUM((IF(ISBLANK(G14),"0",F14)),(IF(ISBLANK(J14),"0",I14)),(IF(ISBLANK(M14),"0",L14)),(IF(ISBLANK(P14),"0",O14)))))</f>
        <v>0</v>
      </c>
    </row>
    <row r="15" spans="2:17" ht="36.75" customHeight="1">
      <c r="B15" s="422"/>
      <c r="C15" s="19" t="s">
        <v>231</v>
      </c>
      <c r="D15" s="123"/>
      <c r="E15" s="418" t="s">
        <v>99</v>
      </c>
      <c r="F15" s="400"/>
      <c r="G15" s="400"/>
      <c r="H15" s="400"/>
      <c r="I15" s="216">
        <v>2</v>
      </c>
      <c r="J15" s="69"/>
      <c r="K15" s="400" t="s">
        <v>100</v>
      </c>
      <c r="L15" s="400"/>
      <c r="M15" s="400"/>
      <c r="N15" s="400"/>
      <c r="O15" s="216">
        <v>4</v>
      </c>
      <c r="P15" s="70"/>
      <c r="Q15" s="145">
        <f>IF((SUM((IF(G15="X",1,0)),IF(J15="X",1,0),IF(M15="X",1,0),IF(P15="X",1,0)))&gt;1,"Attention, deux cases cochées",(SUM((IF(ISBLANK(G15),"0",F15)),(IF(ISBLANK(J15),"0",I15)),(IF(ISBLANK(M15),"0",L15)),(IF(ISBLANK(P15),"0",O15)))))</f>
        <v>0</v>
      </c>
    </row>
    <row r="16" spans="2:17" ht="36.75" customHeight="1" thickBot="1">
      <c r="B16" s="423"/>
      <c r="C16" s="23" t="s">
        <v>107</v>
      </c>
      <c r="D16" s="124"/>
      <c r="E16" s="190" t="s">
        <v>108</v>
      </c>
      <c r="F16" s="218">
        <v>1</v>
      </c>
      <c r="G16" s="139"/>
      <c r="H16" s="214" t="s">
        <v>109</v>
      </c>
      <c r="I16" s="214">
        <v>2</v>
      </c>
      <c r="J16" s="82"/>
      <c r="K16" s="388" t="s">
        <v>110</v>
      </c>
      <c r="L16" s="388"/>
      <c r="M16" s="388"/>
      <c r="N16" s="388"/>
      <c r="O16" s="214">
        <v>4</v>
      </c>
      <c r="P16" s="71"/>
      <c r="Q16" s="145">
        <f>IF((SUM((IF(G16="X",1,0)),IF(J16="X",1,0),IF(M16="X",1,0),IF(P16="X",1,0)))&gt;1,"Attention, deux cases cochées",(SUM((IF(ISBLANK(G16),"0",F16)),(IF(ISBLANK(J16),"0",I16)),(IF(ISBLANK(M16),"0",L16)),(IF(ISBLANK(P16),"0",O16)))))</f>
        <v>0</v>
      </c>
    </row>
    <row r="17" spans="2:17">
      <c r="B17" s="37"/>
      <c r="C17" s="38"/>
      <c r="D17" s="35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6"/>
    </row>
    <row r="18" spans="2:17" ht="15.75">
      <c r="B18" s="37"/>
      <c r="C18" s="38"/>
      <c r="D18" s="35"/>
      <c r="E18" s="39"/>
      <c r="F18" s="39"/>
      <c r="G18" s="39"/>
      <c r="H18" s="384" t="s">
        <v>62</v>
      </c>
      <c r="I18" s="384"/>
      <c r="J18" s="384"/>
      <c r="K18" s="384"/>
      <c r="L18" s="39"/>
      <c r="M18" s="39"/>
      <c r="N18" s="39"/>
      <c r="O18" s="39"/>
      <c r="P18" s="39"/>
      <c r="Q18" s="36"/>
    </row>
    <row r="19" spans="2:17" ht="15" customHeight="1">
      <c r="B19" s="40"/>
      <c r="C19" s="40"/>
      <c r="D19" s="40"/>
      <c r="E19" s="396" t="s">
        <v>303</v>
      </c>
      <c r="F19" s="396"/>
      <c r="G19" s="396"/>
      <c r="H19" s="380">
        <f>SUM(Q9:Q16)</f>
        <v>0</v>
      </c>
      <c r="I19" s="366" t="str">
        <f>IF(H19&gt;=16,"Engagements significatifs","Des actions restent à engager")</f>
        <v>Des actions restent à engager</v>
      </c>
      <c r="J19" s="367"/>
      <c r="K19" s="368"/>
      <c r="L19" s="40"/>
      <c r="M19" s="40"/>
      <c r="N19" s="40"/>
      <c r="O19" s="40"/>
      <c r="P19" s="40"/>
    </row>
    <row r="20" spans="2:17" ht="15" customHeight="1">
      <c r="E20" s="397"/>
      <c r="F20" s="397"/>
      <c r="G20" s="397"/>
      <c r="H20" s="381"/>
      <c r="I20" s="369"/>
      <c r="J20" s="370"/>
      <c r="K20" s="371"/>
    </row>
  </sheetData>
  <sheetProtection selectLockedCells="1"/>
  <mergeCells count="24">
    <mergeCell ref="K15:N15"/>
    <mergeCell ref="K13:N13"/>
    <mergeCell ref="K12:N12"/>
    <mergeCell ref="H18:K18"/>
    <mergeCell ref="E19:G20"/>
    <mergeCell ref="H19:H20"/>
    <mergeCell ref="I19:K20"/>
    <mergeCell ref="K16:N16"/>
    <mergeCell ref="B12:B16"/>
    <mergeCell ref="B1:P1"/>
    <mergeCell ref="K7:M7"/>
    <mergeCell ref="H7:J7"/>
    <mergeCell ref="B6:B7"/>
    <mergeCell ref="E3:P4"/>
    <mergeCell ref="C6:C7"/>
    <mergeCell ref="E6:N6"/>
    <mergeCell ref="E7:G7"/>
    <mergeCell ref="N7:P7"/>
    <mergeCell ref="K10:N10"/>
    <mergeCell ref="K11:N11"/>
    <mergeCell ref="B9:B11"/>
    <mergeCell ref="K14:N14"/>
    <mergeCell ref="K9:N9"/>
    <mergeCell ref="E15:H15"/>
  </mergeCells>
  <conditionalFormatting sqref="Q9:Q19">
    <cfRule type="containsText" dxfId="8" priority="17" stopIfTrue="1" operator="containsText" text="Attention, deux cases cochées">
      <formula>NOT(ISERROR(SEARCH("Attention, deux cases cochées",Q9)))</formula>
    </cfRule>
  </conditionalFormatting>
  <conditionalFormatting sqref="I19:I20">
    <cfRule type="containsText" dxfId="7" priority="15" stopIfTrue="1" operator="containsText" text="Des actions restent à engager">
      <formula>NOT(ISERROR(SEARCH("Des actions restent à engager",I19)))</formula>
    </cfRule>
    <cfRule type="containsText" dxfId="6" priority="16" stopIfTrue="1" operator="containsText" text="Engagements significatifs">
      <formula>NOT(ISERROR(SEARCH("Engagements significatifs",I19)))</formula>
    </cfRule>
  </conditionalFormatting>
  <conditionalFormatting sqref="E3:P4">
    <cfRule type="containsText" dxfId="5" priority="13" stopIfTrue="1" operator="containsText" text="Vous avez répondu à toutes les questions. Pensez à allez consulter la synthèse.">
      <formula>NOT(ISERROR(SEARCH("Vous avez répondu à toutes les questions. Pensez à allez consulter la synthèse.",E3)))</formula>
    </cfRule>
    <cfRule type="containsText" dxfId="4" priority="14" stopIfTrue="1" operator="containsText" text="Vous n'avez pas répondu à toutes les questions, merci de vérifier avant de passer à l'étape suivante">
      <formula>NOT(ISERROR(SEARCH("Vous n'avez pas répondu à toutes les questions, merci de vérifier avant de passer à l'étape suivante",E3)))</formula>
    </cfRule>
  </conditionalFormatting>
  <conditionalFormatting sqref="Q16 Q9:Q11">
    <cfRule type="containsText" dxfId="3" priority="5" stopIfTrue="1" operator="containsText" text="Attention vous avez coché deux cases">
      <formula>NOT(ISERROR(SEARCH("Attention vous avez coché deux cases",Q9)))</formula>
    </cfRule>
  </conditionalFormatting>
  <dataValidations count="1">
    <dataValidation type="list" allowBlank="1" showInputMessage="1" showErrorMessage="1" error="Merci de ne remplir que par des croix = X" sqref="G16 J9:J16 P9:P16 G9:G14">
      <formula1>"X"</formula1>
    </dataValidation>
  </dataValidations>
  <pageMargins left="0.39370078740157483" right="0.39370078740157483" top="0.39370078740157483" bottom="0.39370078740157483" header="0.39370078740157483" footer="0.39370078740157483"/>
  <pageSetup paperSize="8" scale="9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sheetPr codeName="Feuil2">
    <tabColor theme="5" tint="0.39997558519241921"/>
    <pageSetUpPr fitToPage="1"/>
  </sheetPr>
  <dimension ref="B2:S13"/>
  <sheetViews>
    <sheetView tabSelected="1" zoomScale="90" zoomScaleNormal="90" workbookViewId="0">
      <selection activeCell="F25" sqref="F25"/>
    </sheetView>
  </sheetViews>
  <sheetFormatPr baseColWidth="10" defaultRowHeight="18.75"/>
  <cols>
    <col min="1" max="1" width="3.42578125" style="5" customWidth="1"/>
    <col min="2" max="2" width="18" style="5" customWidth="1"/>
    <col min="3" max="3" width="9.28515625" style="90" customWidth="1"/>
    <col min="4" max="4" width="29.7109375" style="5" customWidth="1"/>
    <col min="5" max="5" width="0.85546875" style="5" customWidth="1"/>
    <col min="6" max="6" width="18" style="5" customWidth="1"/>
    <col min="7" max="7" width="8" style="90" customWidth="1"/>
    <col min="8" max="8" width="29.7109375" style="5" customWidth="1"/>
    <col min="9" max="10" width="5.7109375" style="5" customWidth="1"/>
    <col min="11" max="11" width="16.7109375" style="5" customWidth="1"/>
    <col min="12" max="14" width="6.140625" style="5" customWidth="1"/>
    <col min="15" max="15" width="1" style="5" customWidth="1"/>
    <col min="16" max="16" width="16.7109375" style="5" customWidth="1"/>
    <col min="17" max="19" width="6.140625" style="5" customWidth="1"/>
    <col min="20" max="16384" width="11.42578125" style="5"/>
  </cols>
  <sheetData>
    <row r="2" spans="2:19">
      <c r="B2" s="436" t="s">
        <v>306</v>
      </c>
      <c r="C2" s="436"/>
      <c r="D2" s="436"/>
      <c r="E2" s="436"/>
      <c r="F2" s="436"/>
      <c r="G2" s="436"/>
      <c r="H2" s="436"/>
      <c r="I2" s="85"/>
      <c r="K2" s="434" t="s">
        <v>307</v>
      </c>
      <c r="L2" s="434"/>
      <c r="M2" s="434"/>
      <c r="N2" s="434"/>
      <c r="O2" s="434"/>
      <c r="P2" s="434"/>
      <c r="Q2" s="434"/>
      <c r="R2" s="434"/>
      <c r="S2" s="434"/>
    </row>
    <row r="3" spans="2:19" ht="5.25" customHeight="1">
      <c r="B3" s="42"/>
      <c r="C3" s="86"/>
      <c r="D3" s="42"/>
      <c r="E3" s="42"/>
      <c r="F3" s="42"/>
      <c r="G3" s="86"/>
      <c r="H3" s="42"/>
      <c r="I3" s="85"/>
      <c r="J3" s="115"/>
      <c r="K3" s="87"/>
      <c r="L3" s="87"/>
      <c r="M3" s="87"/>
      <c r="N3" s="87"/>
      <c r="O3" s="87"/>
      <c r="P3" s="87"/>
      <c r="Q3" s="87"/>
      <c r="R3" s="87"/>
      <c r="S3" s="87"/>
    </row>
    <row r="4" spans="2:19" ht="30.75" customHeight="1">
      <c r="B4" s="435" t="s">
        <v>79</v>
      </c>
      <c r="C4" s="435"/>
      <c r="D4" s="435"/>
      <c r="E4" s="88"/>
      <c r="F4" s="435" t="s">
        <v>70</v>
      </c>
      <c r="G4" s="435"/>
      <c r="H4" s="435"/>
      <c r="J4" s="115"/>
      <c r="K4" s="437" t="s">
        <v>69</v>
      </c>
      <c r="L4" s="437"/>
      <c r="M4" s="437"/>
      <c r="N4" s="437"/>
      <c r="O4" s="89"/>
      <c r="P4" s="437" t="s">
        <v>70</v>
      </c>
      <c r="Q4" s="437"/>
      <c r="R4" s="437"/>
      <c r="S4" s="437"/>
    </row>
    <row r="5" spans="2:19" ht="12.75" customHeight="1" thickBot="1">
      <c r="J5" s="115"/>
      <c r="K5" s="87"/>
      <c r="L5" s="87" t="s">
        <v>75</v>
      </c>
      <c r="M5" s="87" t="s">
        <v>77</v>
      </c>
      <c r="N5" s="87" t="s">
        <v>76</v>
      </c>
      <c r="O5" s="87"/>
      <c r="P5" s="87"/>
      <c r="Q5" s="87" t="s">
        <v>75</v>
      </c>
      <c r="R5" s="87" t="s">
        <v>77</v>
      </c>
      <c r="S5" s="87" t="s">
        <v>76</v>
      </c>
    </row>
    <row r="6" spans="2:19" s="91" customFormat="1" ht="65.25" customHeight="1">
      <c r="B6" s="95" t="s">
        <v>72</v>
      </c>
      <c r="C6" s="96">
        <f>'1. Economie'!I23</f>
        <v>0</v>
      </c>
      <c r="D6" s="26" t="str">
        <f>IF(('1. Economie'!F3)="Vous n'avez pas répondu à toutes les questions, merci de vérifier avant de passer à l'étape suivante","Vous n'avez pas répondu à toutes les questions de ce principe !",IF(C6&lt;=16,"Des effort importants sont à fournir sur ce principe",(IF(C6&lt;32,"Quelques efforts restent à fournir sur ce principe",(IF(C6&lt;=47,"Vous avez atteint un niveau d'engagements suffisant pour la démarche, quelques efforts sont encore possibles",(IF(C6=48,"Vous avez atteint le niveau d'engagements maximum théorique de la démarche!",""))))))))</f>
        <v>Vous n'avez pas répondu à toutes les questions de ce principe !</v>
      </c>
      <c r="F6" s="95" t="s">
        <v>73</v>
      </c>
      <c r="G6" s="96">
        <f>'6. Compo. éduc.'!I20</f>
        <v>0</v>
      </c>
      <c r="H6" s="26" t="str">
        <f>IF(('6. Compo. éduc.'!F3)="Vous n'avez pas répondu à toutes les questions, merci de vérifier avant de passer à l'étape suivante","Vous n'avez pas répondu à toutes les questions de ce principe !",IF(G6&lt;=10,"Des effort importants sont à fournir sur ce principe",(IF(G6&lt;=21,"Quelques efforts restent à fournir sur ce principe",(IF(G6&lt;=31,"Vous avez atteint un niveau d'engagements suffisant pour la démarche, quelques efforts sont encore possibles",(IF(G6=32,"Vous avez atteint le niveau d'engagements maximum théorique de la démarche!",""))))))))</f>
        <v>Vous n'avez pas répondu à toutes les questions de ce principe !</v>
      </c>
      <c r="J6" s="429" t="s">
        <v>86</v>
      </c>
      <c r="K6" s="92" t="s">
        <v>72</v>
      </c>
      <c r="L6" s="108">
        <v>0</v>
      </c>
      <c r="M6" s="108">
        <v>32</v>
      </c>
      <c r="N6" s="109">
        <v>48</v>
      </c>
      <c r="O6" s="93"/>
      <c r="P6" s="92" t="s">
        <v>73</v>
      </c>
      <c r="Q6" s="108">
        <v>0</v>
      </c>
      <c r="R6" s="108">
        <v>21</v>
      </c>
      <c r="S6" s="109">
        <v>32</v>
      </c>
    </row>
    <row r="7" spans="2:19" s="91" customFormat="1" ht="65.25" customHeight="1">
      <c r="B7" s="97" t="s">
        <v>71</v>
      </c>
      <c r="C7" s="98">
        <f>'2. Enviro.'!H36</f>
        <v>0</v>
      </c>
      <c r="D7" s="19" t="str">
        <f>IF(('2. Enviro.'!E3)="Vous n'avez pas répondu à toutes les questions, merci de vérifier avant de passer à l'étape suivante","Vous n'avez pas répondu à toutes les questions de ce principe !",IF(C7&lt;=28,"Des effort importants sont à fournir sur ce principe",(IF(C7&lt;57,"Quelques efforts restent à fournir sur ce principe",(IF(C7&lt;=95,"Vous avez atteint un niveau d'engagements suffisant pour la démarche, quelques efforts sont encore possibles",(IF(C7=96,"Vous avez atteint le niveau d'engagements maximum théorique de la démarche!",""))))))))</f>
        <v>Vous n'avez pas répondu à toutes les questions de ce principe !</v>
      </c>
      <c r="F7" s="99" t="s">
        <v>74</v>
      </c>
      <c r="G7" s="100">
        <f>'7. Média. envi.'!H19</f>
        <v>0</v>
      </c>
      <c r="H7" s="27" t="str">
        <f>IF(('7. Média. envi.'!E3)="Vous n'avez pas répondu à toutes les questions, merci de vérifier avant de passer à l'étape suivante","Vous n'avez pas répondu à toutes les questions de ce principe !",IF(G7&lt;=10,"Des effort importants sont à fournir sur ce principe",(IF(G7&lt;=21,"Quelques efforts restent à fournir sur ce principe",(IF(G7&lt;=31,"Vous avez atteint un niveau d'engagements suffisant pour la démarche, quelques efforts sont encore possibles",(IF(G7=32,"Vous avez atteint le niveau d'engagements maximum théorique de la démarche!",""))))))))</f>
        <v>Vous n'avez pas répondu à toutes les questions de ce principe !</v>
      </c>
      <c r="J7" s="430"/>
      <c r="K7" s="92" t="s">
        <v>71</v>
      </c>
      <c r="L7" s="110">
        <v>0</v>
      </c>
      <c r="M7" s="110">
        <v>57</v>
      </c>
      <c r="N7" s="111">
        <v>96</v>
      </c>
      <c r="O7" s="93"/>
      <c r="P7" s="92" t="s">
        <v>74</v>
      </c>
      <c r="Q7" s="112">
        <v>0</v>
      </c>
      <c r="R7" s="112">
        <v>21</v>
      </c>
      <c r="S7" s="113">
        <v>32</v>
      </c>
    </row>
    <row r="8" spans="2:19" s="91" customFormat="1" ht="65.25" customHeight="1">
      <c r="B8" s="97" t="s">
        <v>33</v>
      </c>
      <c r="C8" s="98">
        <f>'3. Soli. soc.'!H17</f>
        <v>0</v>
      </c>
      <c r="D8" s="19" t="str">
        <f>IF(('3. Soli. soc.'!E3)="Vous n'avez pas répondu à toutes les questions, merci de vérifier avant de passer à l'étape suivante","Vous n'avez pas répondu à toutes les questions de ce principe !",IF(C8&lt;=8,"Des effort importants sont à fournir sur ce principe",(IF(C8&lt;16,"Quelques efforts restent à fournir sur ce principe",(IF(C8&lt;=23,"Vous avez atteint un niveau d'engagements suffisant pour la démarche, quelques efforts sont encore possibles",(IF(C8=24,"Vous avez atteint le niveau d'engagements maximum théorique de la démarche!",""))))))))</f>
        <v>Vous n'avez pas répondu à toutes les questions de ce principe !</v>
      </c>
      <c r="G8" s="94"/>
      <c r="J8" s="430"/>
      <c r="K8" s="92" t="s">
        <v>33</v>
      </c>
      <c r="L8" s="110">
        <v>0</v>
      </c>
      <c r="M8" s="110">
        <v>16</v>
      </c>
      <c r="N8" s="111">
        <v>24</v>
      </c>
      <c r="O8" s="93"/>
      <c r="P8" s="93"/>
      <c r="Q8" s="93"/>
      <c r="R8" s="93"/>
      <c r="S8" s="93"/>
    </row>
    <row r="9" spans="2:19" s="91" customFormat="1" ht="65.25" customHeight="1">
      <c r="B9" s="97" t="s">
        <v>34</v>
      </c>
      <c r="C9" s="98">
        <f>'4. Gouv.'!H19</f>
        <v>0</v>
      </c>
      <c r="D9" s="19" t="str">
        <f>IF(('4. Gouv.'!E3)="Vous n'avez pas répondu à toutes les questions, merci de vérifier avant de passer à l'étape suivante","Vous n'avez pas répondu à toutes les questions de ce principe !",IF(C9&lt;=9,"Des effort importants sont à fournir sur ce principe",(IF(C9&lt;18,"Quelques efforts restent à fournir sur ce principe",(IF(C9&lt;=27,"Vous avez atteint un niveau d'engagements suffisant pour la démarche, quelques efforts sont encore possibles",(IF(C9=28,"Vous avez atteint le niveau d'engagements maximum théorique de la démarche!",""))))))))</f>
        <v>Vous n'avez pas répondu à toutes les questions de ce principe !</v>
      </c>
      <c r="G9" s="94"/>
      <c r="J9" s="430"/>
      <c r="K9" s="92" t="s">
        <v>34</v>
      </c>
      <c r="L9" s="110">
        <v>0</v>
      </c>
      <c r="M9" s="110">
        <v>18</v>
      </c>
      <c r="N9" s="111">
        <v>28</v>
      </c>
      <c r="O9" s="93"/>
      <c r="P9" s="93"/>
      <c r="Q9" s="93"/>
      <c r="R9" s="93"/>
      <c r="S9" s="93"/>
    </row>
    <row r="10" spans="2:19" s="91" customFormat="1" ht="65.25" customHeight="1" thickBot="1">
      <c r="B10" s="99" t="s">
        <v>36</v>
      </c>
      <c r="C10" s="98">
        <f>'5. Validité'!H14</f>
        <v>0</v>
      </c>
      <c r="D10" s="19" t="str">
        <f>IF(('5. Validité'!E3)="Vous n'avez pas répondu à toutes les questions, merci de vérifier avant de passer à l'étape suivante","Vous n'avez pas répondu à toutes les questions de ce principe !",IF(C10&lt;=2,"Des effort importants sont à fournir sur ce principe",(IF(C10&lt;4,"Quelques efforts restent à fournir sur ce principe",(IF(C10&lt;=7,"Vous avez atteint un niveau d'engagements suffisant pour la démarche, quelques efforts sont encore possibles",(IF(C10=8,"Vous avez atteint le niveau d'engagements maximum théorique de la démarche!",""))))))))</f>
        <v>Vous n'avez pas répondu à toutes les questions de ce principe !</v>
      </c>
      <c r="G10" s="94"/>
      <c r="J10" s="431"/>
      <c r="K10" s="92" t="s">
        <v>36</v>
      </c>
      <c r="L10" s="112">
        <v>0</v>
      </c>
      <c r="M10" s="112">
        <v>4</v>
      </c>
      <c r="N10" s="113">
        <v>8</v>
      </c>
      <c r="O10" s="93"/>
      <c r="P10" s="93"/>
      <c r="Q10" s="93"/>
      <c r="R10" s="93"/>
      <c r="S10" s="93"/>
    </row>
    <row r="12" spans="2:19" ht="18.75" customHeight="1">
      <c r="B12" s="484" t="s">
        <v>308</v>
      </c>
      <c r="C12" s="484"/>
      <c r="D12" s="484"/>
      <c r="E12" s="101"/>
      <c r="F12" s="101"/>
      <c r="G12" s="101"/>
      <c r="H12" s="101"/>
      <c r="L12" s="5" t="s">
        <v>75</v>
      </c>
      <c r="M12" s="5" t="s">
        <v>77</v>
      </c>
      <c r="N12" s="5" t="s">
        <v>76</v>
      </c>
    </row>
    <row r="13" spans="2:19" ht="33" customHeight="1">
      <c r="B13" s="95" t="s">
        <v>304</v>
      </c>
      <c r="C13" s="96">
        <f>SUM(C6:C10,G6:G7)</f>
        <v>0</v>
      </c>
      <c r="D13" s="432"/>
      <c r="E13" s="432"/>
      <c r="F13" s="432"/>
      <c r="G13" s="432"/>
      <c r="H13" s="433"/>
      <c r="K13" s="107" t="s">
        <v>297</v>
      </c>
      <c r="L13" s="140">
        <v>0</v>
      </c>
      <c r="M13" s="140">
        <f>SUM(M6:M10,R6:R7)</f>
        <v>169</v>
      </c>
      <c r="N13" s="142">
        <f>SUM(N6:N10,S6:S7)</f>
        <v>268</v>
      </c>
    </row>
  </sheetData>
  <mergeCells count="8">
    <mergeCell ref="J6:J10"/>
    <mergeCell ref="D13:H13"/>
    <mergeCell ref="K2:S2"/>
    <mergeCell ref="F4:H4"/>
    <mergeCell ref="B2:H2"/>
    <mergeCell ref="P4:S4"/>
    <mergeCell ref="B4:D4"/>
    <mergeCell ref="K4:N4"/>
  </mergeCells>
  <conditionalFormatting sqref="E8">
    <cfRule type="colorScale" priority="15">
      <colorScale>
        <cfvo type="min" val="0"/>
        <cfvo type="percentile" val="50"/>
        <cfvo type="max" val="0"/>
        <color rgb="FF5A8AC6"/>
        <color rgb="FFFFEB84"/>
        <color rgb="FFF8696B"/>
      </colorScale>
    </cfRule>
  </conditionalFormatting>
  <conditionalFormatting sqref="C6:D6 D7:D10">
    <cfRule type="iconSet" priority="11">
      <iconSet iconSet="3Symbols">
        <cfvo type="percent" val="0"/>
        <cfvo type="num" val="22"/>
        <cfvo type="num" val="32"/>
      </iconSet>
    </cfRule>
  </conditionalFormatting>
  <conditionalFormatting sqref="O8">
    <cfRule type="colorScale" priority="18">
      <colorScale>
        <cfvo type="min" val="0"/>
        <cfvo type="percentile" val="50"/>
        <cfvo type="max" val="0"/>
        <color rgb="FF5A8AC6"/>
        <color rgb="FFFFEB84"/>
        <color rgb="FFF8696B"/>
      </colorScale>
    </cfRule>
  </conditionalFormatting>
  <conditionalFormatting sqref="C7">
    <cfRule type="iconSet" priority="10">
      <iconSet iconSet="3Symbols">
        <cfvo type="percent" val="0"/>
        <cfvo type="num" val="40"/>
        <cfvo type="num" val="57"/>
      </iconSet>
    </cfRule>
  </conditionalFormatting>
  <conditionalFormatting sqref="C8:C9">
    <cfRule type="iconSet" priority="9">
      <iconSet iconSet="3Symbols">
        <cfvo type="percent" val="0"/>
        <cfvo type="num" val="12"/>
        <cfvo type="num" val="18"/>
      </iconSet>
    </cfRule>
  </conditionalFormatting>
  <conditionalFormatting sqref="G6:G7">
    <cfRule type="iconSet" priority="8">
      <iconSet iconSet="3Symbols">
        <cfvo type="percent" val="0"/>
        <cfvo type="num" val="15"/>
        <cfvo type="num" val="21"/>
      </iconSet>
    </cfRule>
  </conditionalFormatting>
  <conditionalFormatting sqref="C13">
    <cfRule type="iconSet" priority="7">
      <iconSet iconSet="3Symbols">
        <cfvo type="percent" val="0"/>
        <cfvo type="num" val="120"/>
        <cfvo type="num" val="169"/>
      </iconSet>
    </cfRule>
  </conditionalFormatting>
  <conditionalFormatting sqref="C10">
    <cfRule type="iconSet" priority="6">
      <iconSet iconSet="3Symbols">
        <cfvo type="percent" val="0"/>
        <cfvo type="num" val="4"/>
        <cfvo type="num" val="6"/>
      </iconSet>
    </cfRule>
  </conditionalFormatting>
  <conditionalFormatting sqref="D6">
    <cfRule type="containsText" dxfId="2" priority="3" stopIfTrue="1" operator="containsText" text="Vous n'avez pas répondu à toutes les questions de ce principe !">
      <formula>NOT(ISERROR(SEARCH("Vous n'avez pas répondu à toutes les questions de ce principe !",D6)))</formula>
    </cfRule>
  </conditionalFormatting>
  <conditionalFormatting sqref="D7:D10 H6:H7">
    <cfRule type="cellIs" dxfId="1" priority="2" stopIfTrue="1" operator="equal">
      <formula>"Vous n'avez pas répondu à toutes les questions de ce principe !"</formula>
    </cfRule>
  </conditionalFormatting>
  <pageMargins left="0.39370078740157483" right="0.39370078740157483" top="0.39370078740157483" bottom="0.39370078740157483" header="0.39370078740157483" footer="0.39370078740157483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10</vt:i4>
      </vt:variant>
      <vt:variant>
        <vt:lpstr>Plages nommées</vt:lpstr>
      </vt:variant>
      <vt:variant>
        <vt:i4>9</vt:i4>
      </vt:variant>
    </vt:vector>
  </HeadingPairs>
  <TitlesOfParts>
    <vt:vector size="19" baseType="lpstr">
      <vt:lpstr>Tutorial</vt:lpstr>
      <vt:lpstr>1. Economie</vt:lpstr>
      <vt:lpstr>2. Enviro.</vt:lpstr>
      <vt:lpstr>3. Soli. soc.</vt:lpstr>
      <vt:lpstr>4. Gouv.</vt:lpstr>
      <vt:lpstr>5. Validité</vt:lpstr>
      <vt:lpstr>6. Compo. éduc.</vt:lpstr>
      <vt:lpstr>7. Média. envi.</vt:lpstr>
      <vt:lpstr>Synth. 1.1</vt:lpstr>
      <vt:lpstr>Synth. 1.2</vt:lpstr>
      <vt:lpstr>'1. Economie'!Zone_d_impression</vt:lpstr>
      <vt:lpstr>'2. Enviro.'!Zone_d_impression</vt:lpstr>
      <vt:lpstr>'3. Soli. soc.'!Zone_d_impression</vt:lpstr>
      <vt:lpstr>'4. Gouv.'!Zone_d_impression</vt:lpstr>
      <vt:lpstr>'5. Validité'!Zone_d_impression</vt:lpstr>
      <vt:lpstr>'6. Compo. éduc.'!Zone_d_impression</vt:lpstr>
      <vt:lpstr>'7. Média. envi.'!Zone_d_impression</vt:lpstr>
      <vt:lpstr>'Synth. 1.2'!Zone_d_impression</vt:lpstr>
      <vt:lpstr>Tutorial!Zone_d_impression</vt:lpstr>
    </vt:vector>
  </TitlesOfParts>
  <Company>CRT Rhone Alpes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mathieu.maisonnasse</dc:creator>
  <cp:lastModifiedBy>mathieu.maisonnasse</cp:lastModifiedBy>
  <cp:lastPrinted>2011-03-11T07:47:37Z</cp:lastPrinted>
  <dcterms:created xsi:type="dcterms:W3CDTF">2008-03-25T13:39:56Z</dcterms:created>
  <dcterms:modified xsi:type="dcterms:W3CDTF">2011-03-16T08:17:09Z</dcterms:modified>
</cp:coreProperties>
</file>